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drawings/drawing2.xml" ContentType="application/vnd.openxmlformats-officedocument.drawing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drawings/drawing3.xml" ContentType="application/vnd.openxmlformats-officedocument.drawing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codeName="ThisWorkbook"/>
  <mc:AlternateContent xmlns:mc="http://schemas.openxmlformats.org/markup-compatibility/2006">
    <mc:Choice Requires="x15">
      <x15ac:absPath xmlns:x15ac="http://schemas.microsoft.com/office/spreadsheetml/2010/11/ac" url="\\filesv01\都市政策課\R05\000000 全庁共通\030 議会\議会資料（議案、一般質問）・議会関係・条例・要綱関連等\令和6年3月　大府市マンションの管理の適正化の推進に関する条例　制定\政策法務専門部会\法務審査後\"/>
    </mc:Choice>
  </mc:AlternateContent>
  <xr:revisionPtr revIDLastSave="0" documentId="13_ncr:1_{53B22A78-4AA9-4707-A589-0F6815D2F062}" xr6:coauthVersionLast="36" xr6:coauthVersionMax="36" xr10:uidLastSave="{00000000-0000-0000-0000-000000000000}"/>
  <bookViews>
    <workbookView xWindow="0" yWindow="0" windowWidth="28800" windowHeight="11520" tabRatio="755" xr2:uid="{00000000-000D-0000-FFFF-FFFF00000000}"/>
  </bookViews>
  <sheets>
    <sheet name="電子メール-新規" sheetId="14" r:id="rId1"/>
    <sheet name="電子メール-変更" sheetId="18" r:id="rId2"/>
    <sheet name="電子メール-定期" sheetId="19" r:id="rId3"/>
    <sheet name="Sheet2" sheetId="21" state="hidden" r:id="rId4"/>
    <sheet name="データ集計用（新規）" sheetId="17" state="hidden" r:id="rId5"/>
    <sheet name="データ集計用 (変更)" sheetId="22" state="hidden" r:id="rId6"/>
    <sheet name="データ集計用 (定期)" sheetId="23" state="hidden" r:id="rId7"/>
    <sheet name="管理シート" sheetId="24" state="hidden" r:id="rId8"/>
  </sheets>
  <definedNames>
    <definedName name="_xlnm.Print_Area" localSheetId="6">'データ集計用 (定期)'!$A$1:$DJ$8</definedName>
    <definedName name="_xlnm.Print_Area" localSheetId="5">'データ集計用 (変更)'!$A$1:$DI$17</definedName>
    <definedName name="_xlnm.Print_Area" localSheetId="4">'データ集計用（新規）'!$A$1:$DI$11</definedName>
    <definedName name="_xlnm.Print_Area" localSheetId="0">'電子メール-新規'!$A$1:$AF$104</definedName>
    <definedName name="_xlnm.Print_Area" localSheetId="2">'電子メール-定期'!$A$1:$AF$104</definedName>
    <definedName name="_xlnm.Print_Area" localSheetId="1">'電子メール-変更'!$A$1:$AF$104</definedName>
    <definedName name="_xlnm.Print_Titles" localSheetId="6">'データ集計用 (定期)'!$A:$D,'データ集計用 (定期)'!$2:$2</definedName>
    <definedName name="_xlnm.Print_Titles" localSheetId="5">'データ集計用 (変更)'!$A:$D,'データ集計用 (変更)'!$2:$2</definedName>
    <definedName name="_xlnm.Print_Titles" localSheetId="4">'データ集計用（新規）'!$A:$D,'データ集計用（新規）'!$1:$1</definedName>
  </definedNames>
  <calcPr calcId="191029"/>
</workbook>
</file>

<file path=xl/calcChain.xml><?xml version="1.0" encoding="utf-8"?>
<calcChain xmlns="http://schemas.openxmlformats.org/spreadsheetml/2006/main">
  <c r="DI5" i="23" l="1"/>
  <c r="DH5" i="23"/>
  <c r="DG5" i="23"/>
  <c r="DF5" i="23"/>
  <c r="DE5" i="23"/>
  <c r="DD5" i="23"/>
  <c r="DC5" i="23"/>
  <c r="DB5" i="23"/>
  <c r="DA5" i="23"/>
  <c r="CZ5" i="23"/>
  <c r="CY5" i="23"/>
  <c r="CX5" i="23"/>
  <c r="CW5" i="23"/>
  <c r="CV5" i="23"/>
  <c r="CU5" i="23"/>
  <c r="CT5" i="23"/>
  <c r="CS5" i="23"/>
  <c r="CR5" i="23"/>
  <c r="CQ5" i="23"/>
  <c r="CP5" i="23"/>
  <c r="CO5" i="23"/>
  <c r="CN5" i="23"/>
  <c r="CM5" i="23"/>
  <c r="CL5" i="23"/>
  <c r="CK5" i="23"/>
  <c r="CJ5" i="23"/>
  <c r="CI5" i="23"/>
  <c r="CH5" i="23"/>
  <c r="CG5" i="23"/>
  <c r="CF5" i="23"/>
  <c r="CE5" i="23"/>
  <c r="CD5" i="23"/>
  <c r="CC5" i="23"/>
  <c r="CB5" i="23"/>
  <c r="CA5" i="23"/>
  <c r="BZ5" i="23"/>
  <c r="BY5" i="23"/>
  <c r="BX5" i="23"/>
  <c r="BW5" i="23"/>
  <c r="BV5" i="23"/>
  <c r="BU5" i="23"/>
  <c r="BT5" i="23"/>
  <c r="BS5" i="23"/>
  <c r="BR5" i="23"/>
  <c r="BQ5" i="23"/>
  <c r="BP5" i="23"/>
  <c r="BO5" i="23"/>
  <c r="BN5" i="23"/>
  <c r="BM5" i="23"/>
  <c r="BL5" i="23"/>
  <c r="BK5" i="23"/>
  <c r="BJ5" i="23"/>
  <c r="BI5" i="23"/>
  <c r="BH5" i="23"/>
  <c r="BG5" i="23"/>
  <c r="BF5" i="23"/>
  <c r="BE5" i="23"/>
  <c r="BD5" i="23"/>
  <c r="BC5" i="23"/>
  <c r="BB5" i="23"/>
  <c r="BA5" i="23"/>
  <c r="AZ5" i="23"/>
  <c r="AY5" i="23"/>
  <c r="AX5" i="23"/>
  <c r="AW5" i="23"/>
  <c r="AV5" i="23"/>
  <c r="AU5" i="23"/>
  <c r="AT5" i="23"/>
  <c r="AS5" i="23"/>
  <c r="AR5" i="23"/>
  <c r="AQ5" i="23"/>
  <c r="AP5" i="23"/>
  <c r="AO5" i="23"/>
  <c r="AN5" i="23"/>
  <c r="AM5" i="23"/>
  <c r="AL5" i="23"/>
  <c r="AK5" i="23"/>
  <c r="AJ5" i="23"/>
  <c r="AI5" i="23"/>
  <c r="AH5" i="23"/>
  <c r="AG5" i="23"/>
  <c r="AF5" i="23"/>
  <c r="AE5" i="23"/>
  <c r="AD5" i="23"/>
  <c r="AC5" i="23"/>
  <c r="AB5" i="23"/>
  <c r="AA5" i="23"/>
  <c r="Z5" i="23"/>
  <c r="Y5" i="23"/>
  <c r="X5" i="23"/>
  <c r="W5" i="23"/>
  <c r="V5" i="23"/>
  <c r="U5" i="23"/>
  <c r="T5" i="23"/>
  <c r="S5" i="23"/>
  <c r="R5" i="23"/>
  <c r="Q5" i="23"/>
  <c r="P5" i="23"/>
  <c r="O5" i="23"/>
  <c r="N5" i="23"/>
  <c r="M5" i="23"/>
  <c r="L5" i="23"/>
  <c r="K5" i="23"/>
  <c r="J5" i="23"/>
  <c r="I5" i="23"/>
  <c r="H5" i="23"/>
  <c r="G5" i="23"/>
  <c r="F5" i="23"/>
  <c r="D5" i="23"/>
  <c r="C5" i="23"/>
  <c r="DJ4" i="23"/>
  <c r="B5" i="22"/>
  <c r="DI5" i="22"/>
  <c r="DH5" i="22"/>
  <c r="DG5" i="22"/>
  <c r="DF5" i="22"/>
  <c r="DE5" i="22"/>
  <c r="DD5" i="22"/>
  <c r="DC5" i="22"/>
  <c r="DB5" i="22"/>
  <c r="DA5" i="22"/>
  <c r="CZ5" i="22"/>
  <c r="CY5" i="22"/>
  <c r="CX5" i="22"/>
  <c r="CW5" i="22"/>
  <c r="CV5" i="22"/>
  <c r="CU5" i="22"/>
  <c r="CT5" i="22"/>
  <c r="CS5" i="22"/>
  <c r="CR5" i="22"/>
  <c r="CQ5" i="22"/>
  <c r="CP5" i="22"/>
  <c r="CO5" i="22"/>
  <c r="CN5" i="22"/>
  <c r="CM5" i="22"/>
  <c r="CL5" i="22"/>
  <c r="CK5" i="22"/>
  <c r="CJ5" i="22"/>
  <c r="CI5" i="22"/>
  <c r="CH5" i="22"/>
  <c r="CG5" i="22"/>
  <c r="CF5" i="22"/>
  <c r="CE5" i="22"/>
  <c r="CD5" i="22"/>
  <c r="CC5" i="22"/>
  <c r="CB5" i="22"/>
  <c r="CA5" i="22"/>
  <c r="BZ5" i="22"/>
  <c r="BY5" i="22"/>
  <c r="BX5" i="22"/>
  <c r="BW5" i="22"/>
  <c r="BV5" i="22"/>
  <c r="BU5" i="22"/>
  <c r="BT5" i="22"/>
  <c r="BS5" i="22"/>
  <c r="BR5" i="22"/>
  <c r="BQ5" i="22"/>
  <c r="BP5" i="22"/>
  <c r="BO5" i="22"/>
  <c r="BN5" i="22"/>
  <c r="BM5" i="22"/>
  <c r="BL5" i="22"/>
  <c r="BK5" i="22"/>
  <c r="BJ5" i="22"/>
  <c r="BI5" i="22"/>
  <c r="BH5" i="22"/>
  <c r="BG5" i="22"/>
  <c r="BF5" i="22"/>
  <c r="BE5" i="22"/>
  <c r="BD5" i="22"/>
  <c r="BC5" i="22"/>
  <c r="BB5" i="22"/>
  <c r="BA5" i="22"/>
  <c r="AZ5" i="22"/>
  <c r="AY5" i="22"/>
  <c r="AX5" i="22"/>
  <c r="AW5" i="22"/>
  <c r="AV5" i="22"/>
  <c r="AU5" i="22"/>
  <c r="AT5" i="22"/>
  <c r="AS5" i="22"/>
  <c r="AR5" i="22"/>
  <c r="AQ5" i="22"/>
  <c r="AP5" i="22"/>
  <c r="AO5" i="22"/>
  <c r="AN5" i="22"/>
  <c r="AM5" i="22"/>
  <c r="AL5" i="22"/>
  <c r="AK5" i="22"/>
  <c r="AJ5" i="22"/>
  <c r="AI5" i="22"/>
  <c r="AH5" i="22"/>
  <c r="AG5" i="22"/>
  <c r="AF5" i="22"/>
  <c r="AE5" i="22"/>
  <c r="AD5" i="22"/>
  <c r="AC5" i="22"/>
  <c r="AB5" i="22"/>
  <c r="AA5" i="22"/>
  <c r="Z5" i="22"/>
  <c r="Y5" i="22"/>
  <c r="X5" i="22"/>
  <c r="W5" i="22"/>
  <c r="V5" i="22"/>
  <c r="U5" i="22"/>
  <c r="T5" i="22"/>
  <c r="S5" i="22"/>
  <c r="R5" i="22"/>
  <c r="Q5" i="22"/>
  <c r="P5" i="22"/>
  <c r="O5" i="22"/>
  <c r="N5" i="22"/>
  <c r="M5" i="22"/>
  <c r="L5" i="22"/>
  <c r="K5" i="22"/>
  <c r="J5" i="22"/>
  <c r="I5" i="22"/>
  <c r="H5" i="22"/>
  <c r="G5" i="22"/>
  <c r="F5" i="22"/>
  <c r="D5" i="22"/>
  <c r="C5" i="22"/>
  <c r="B5" i="23"/>
  <c r="E6" i="23" l="1"/>
  <c r="BP6" i="23"/>
  <c r="AY6" i="23"/>
  <c r="CY3" i="22" l="1"/>
  <c r="CY4" i="22" s="1"/>
  <c r="CI3" i="22"/>
  <c r="CB3" i="22"/>
  <c r="AB3" i="22"/>
  <c r="AA3" i="22"/>
  <c r="Z3" i="22"/>
  <c r="Y3" i="22"/>
  <c r="AH3" i="22"/>
  <c r="AF3" i="22"/>
  <c r="CY6" i="22" l="1"/>
  <c r="AI3" i="22"/>
  <c r="BW4" i="22"/>
  <c r="BW6" i="22" s="1"/>
  <c r="CD3" i="17"/>
  <c r="E6" i="22"/>
  <c r="E8" i="22"/>
  <c r="AY2" i="17"/>
  <c r="AY3" i="23" l="1"/>
  <c r="AY3" i="17"/>
  <c r="AR3" i="23"/>
  <c r="AR2" i="17"/>
  <c r="AC3" i="23"/>
  <c r="AC2" i="17"/>
  <c r="H3" i="23"/>
  <c r="H2" i="17"/>
  <c r="AY3" i="22"/>
  <c r="AR3" i="22"/>
  <c r="AC3" i="22"/>
  <c r="H3" i="22"/>
  <c r="F2" i="17"/>
  <c r="AX3" i="23" l="1"/>
  <c r="AX4" i="23" s="1"/>
  <c r="AX6" i="23" s="1"/>
  <c r="AX3" i="22"/>
  <c r="AX4" i="22" s="1"/>
  <c r="AX6" i="22" s="1"/>
  <c r="AX2" i="17"/>
  <c r="AX8" i="22" l="1"/>
  <c r="AW3" i="23"/>
  <c r="AW3" i="22"/>
  <c r="AX3" i="17"/>
  <c r="AW2" i="17"/>
  <c r="AH2" i="17"/>
  <c r="AH3" i="17" s="1"/>
  <c r="AF2" i="17"/>
  <c r="AG4" i="23"/>
  <c r="AG6" i="23" s="1"/>
  <c r="AE4" i="23"/>
  <c r="AE6" i="23" s="1"/>
  <c r="AH3" i="23"/>
  <c r="AF3" i="23"/>
  <c r="AF4" i="23" s="1"/>
  <c r="AF6" i="23" s="1"/>
  <c r="AH4" i="22"/>
  <c r="AH6" i="22" s="1"/>
  <c r="AG4" i="22"/>
  <c r="AG6" i="22" s="1"/>
  <c r="AE4" i="22"/>
  <c r="AE6" i="22" s="1"/>
  <c r="AG3" i="17"/>
  <c r="AE3" i="17"/>
  <c r="AE8" i="22" l="1"/>
  <c r="AH8" i="22"/>
  <c r="AG8" i="22"/>
  <c r="AH4" i="23"/>
  <c r="AH6" i="23" s="1"/>
  <c r="AI3" i="23"/>
  <c r="AI4" i="23" s="1"/>
  <c r="AI6" i="23" s="1"/>
  <c r="AI4" i="22"/>
  <c r="AI6" i="22" s="1"/>
  <c r="AI2" i="17"/>
  <c r="AI3" i="17" s="1"/>
  <c r="CN4" i="23"/>
  <c r="CN6" i="23" s="1"/>
  <c r="AI8" i="22" l="1"/>
  <c r="DI4" i="23"/>
  <c r="DI6" i="23" s="1"/>
  <c r="DG4" i="23"/>
  <c r="DG6" i="23" s="1"/>
  <c r="DF4" i="23"/>
  <c r="DF6" i="23" s="1"/>
  <c r="DE4" i="23"/>
  <c r="DE6" i="23" s="1"/>
  <c r="DD4" i="23"/>
  <c r="DD6" i="23" s="1"/>
  <c r="DC4" i="23"/>
  <c r="DC6" i="23" s="1"/>
  <c r="DB4" i="23"/>
  <c r="DB6" i="23" s="1"/>
  <c r="DA4" i="23"/>
  <c r="DA6" i="23" s="1"/>
  <c r="CY4" i="23"/>
  <c r="CY6" i="23" s="1"/>
  <c r="CX4" i="23"/>
  <c r="CX6" i="23" s="1"/>
  <c r="CW4" i="23"/>
  <c r="CW6" i="23" s="1"/>
  <c r="CV4" i="23"/>
  <c r="CV6" i="23" s="1"/>
  <c r="CU4" i="23"/>
  <c r="CU6" i="23" s="1"/>
  <c r="CT4" i="23"/>
  <c r="CT6" i="23" s="1"/>
  <c r="CS4" i="23"/>
  <c r="CS6" i="23" s="1"/>
  <c r="CR4" i="23"/>
  <c r="CR6" i="23" s="1"/>
  <c r="CP4" i="23"/>
  <c r="CP6" i="23" s="1"/>
  <c r="CO4" i="23"/>
  <c r="CO6" i="23" s="1"/>
  <c r="CM4" i="23"/>
  <c r="CM6" i="23" s="1"/>
  <c r="CL4" i="23"/>
  <c r="CL6" i="23" s="1"/>
  <c r="CK4" i="23"/>
  <c r="CK6" i="23" s="1"/>
  <c r="CI4" i="23"/>
  <c r="CI6" i="23" s="1"/>
  <c r="CH4" i="23"/>
  <c r="CH6" i="23" s="1"/>
  <c r="CG4" i="23"/>
  <c r="CG6" i="23" s="1"/>
  <c r="CF4" i="23"/>
  <c r="CF6" i="23" s="1"/>
  <c r="CE4" i="23"/>
  <c r="CE6" i="23" s="1"/>
  <c r="CD4" i="23"/>
  <c r="CD6" i="23" s="1"/>
  <c r="CB4" i="23"/>
  <c r="CB6" i="23" s="1"/>
  <c r="CA4" i="23"/>
  <c r="CA6" i="23" s="1"/>
  <c r="BZ4" i="23"/>
  <c r="BZ6" i="23" s="1"/>
  <c r="BY4" i="23"/>
  <c r="BY6" i="23" s="1"/>
  <c r="BX4" i="23"/>
  <c r="BX6" i="23" s="1"/>
  <c r="BW4" i="23"/>
  <c r="BW6" i="23" s="1"/>
  <c r="BN4" i="23"/>
  <c r="BN6" i="23" s="1"/>
  <c r="BK4" i="23"/>
  <c r="BK6" i="23" s="1"/>
  <c r="BJ4" i="23"/>
  <c r="BJ6" i="23" s="1"/>
  <c r="BI4" i="23"/>
  <c r="BI6" i="23" s="1"/>
  <c r="BH4" i="23"/>
  <c r="BH6" i="23" s="1"/>
  <c r="BG4" i="23"/>
  <c r="BG6" i="23" s="1"/>
  <c r="BF4" i="23"/>
  <c r="BF6" i="23" s="1"/>
  <c r="BE4" i="23"/>
  <c r="BE6" i="23" s="1"/>
  <c r="BD4" i="23"/>
  <c r="BD6" i="23" s="1"/>
  <c r="BA4" i="23"/>
  <c r="BA6" i="23" s="1"/>
  <c r="AZ4" i="23"/>
  <c r="AZ6" i="23" s="1"/>
  <c r="AV4" i="23"/>
  <c r="AV6" i="23" s="1"/>
  <c r="AU4" i="23"/>
  <c r="AU6" i="23" s="1"/>
  <c r="AT4" i="23"/>
  <c r="AT6" i="23" s="1"/>
  <c r="AS4" i="23"/>
  <c r="AS6" i="23" s="1"/>
  <c r="AQ4" i="23"/>
  <c r="AQ6" i="23" s="1"/>
  <c r="AP4" i="23"/>
  <c r="AP6" i="23" s="1"/>
  <c r="AO4" i="23"/>
  <c r="AO6" i="23" s="1"/>
  <c r="AN4" i="23"/>
  <c r="AN6" i="23" s="1"/>
  <c r="AM4" i="23"/>
  <c r="AM6" i="23" s="1"/>
  <c r="AL4" i="23"/>
  <c r="AL6" i="23" s="1"/>
  <c r="AK4" i="23"/>
  <c r="AK6" i="23" s="1"/>
  <c r="AJ4" i="23"/>
  <c r="AJ6" i="23" s="1"/>
  <c r="AD4" i="23"/>
  <c r="AD6" i="23" s="1"/>
  <c r="X4" i="23"/>
  <c r="X6" i="23" s="1"/>
  <c r="W4" i="23"/>
  <c r="W6" i="23" s="1"/>
  <c r="V4" i="23"/>
  <c r="V6" i="23" s="1"/>
  <c r="U4" i="23"/>
  <c r="U6" i="23" s="1"/>
  <c r="T4" i="23"/>
  <c r="T6" i="23" s="1"/>
  <c r="K4" i="23"/>
  <c r="K6" i="23" s="1"/>
  <c r="J4" i="23"/>
  <c r="J6" i="23" s="1"/>
  <c r="I4" i="23"/>
  <c r="I6" i="23" s="1"/>
  <c r="DH3" i="23"/>
  <c r="DH4" i="23" s="1"/>
  <c r="DH6" i="23" s="1"/>
  <c r="CZ3" i="23"/>
  <c r="CZ4" i="23" s="1"/>
  <c r="CZ6" i="23" s="1"/>
  <c r="CQ3" i="23"/>
  <c r="CQ4" i="23" s="1"/>
  <c r="CQ6" i="23" s="1"/>
  <c r="CJ3" i="23"/>
  <c r="CJ4" i="23" s="1"/>
  <c r="CJ6" i="23" s="1"/>
  <c r="BV3" i="23"/>
  <c r="BV4" i="23" s="1"/>
  <c r="BV6" i="23" s="1"/>
  <c r="BU3" i="23"/>
  <c r="BU4" i="23" s="1"/>
  <c r="BU6" i="23" s="1"/>
  <c r="BT3" i="23"/>
  <c r="BT4" i="23" s="1"/>
  <c r="BT6" i="23" s="1"/>
  <c r="BS3" i="23"/>
  <c r="BS4" i="23" s="1"/>
  <c r="BS6" i="23" s="1"/>
  <c r="BR3" i="23"/>
  <c r="BR4" i="23" s="1"/>
  <c r="BR6" i="23" s="1"/>
  <c r="BQ3" i="23"/>
  <c r="BQ4" i="23" s="1"/>
  <c r="BQ6" i="23" s="1"/>
  <c r="BO3" i="23"/>
  <c r="BO4" i="23" s="1"/>
  <c r="BO6" i="23" s="1"/>
  <c r="BM3" i="23"/>
  <c r="BM4" i="23" s="1"/>
  <c r="BM6" i="23" s="1"/>
  <c r="BL3" i="23"/>
  <c r="BL4" i="23" s="1"/>
  <c r="BL6" i="23" s="1"/>
  <c r="BC3" i="23"/>
  <c r="BC4" i="23" s="1"/>
  <c r="BC6" i="23" s="1"/>
  <c r="BB3" i="23"/>
  <c r="BB4" i="23" s="1"/>
  <c r="BB6" i="23" s="1"/>
  <c r="AW4" i="23"/>
  <c r="AW6" i="23" s="1"/>
  <c r="AR4" i="23"/>
  <c r="AR6" i="23" s="1"/>
  <c r="AC4" i="23"/>
  <c r="AC6" i="23" s="1"/>
  <c r="S3" i="23"/>
  <c r="S4" i="23" s="1"/>
  <c r="S6" i="23" s="1"/>
  <c r="R3" i="23"/>
  <c r="R4" i="23" s="1"/>
  <c r="R6" i="23" s="1"/>
  <c r="Q3" i="23"/>
  <c r="Q4" i="23" s="1"/>
  <c r="Q6" i="23" s="1"/>
  <c r="P3" i="23"/>
  <c r="P4" i="23" s="1"/>
  <c r="P6" i="23" s="1"/>
  <c r="O3" i="23"/>
  <c r="O4" i="23" s="1"/>
  <c r="O6" i="23" s="1"/>
  <c r="N3" i="23"/>
  <c r="N4" i="23" s="1"/>
  <c r="N6" i="23" s="1"/>
  <c r="M3" i="23"/>
  <c r="M4" i="23" s="1"/>
  <c r="M6" i="23" s="1"/>
  <c r="L3" i="23"/>
  <c r="L4" i="23" s="1"/>
  <c r="L6" i="23" s="1"/>
  <c r="H4" i="23"/>
  <c r="H6" i="23" s="1"/>
  <c r="G3" i="23"/>
  <c r="G4" i="23" s="1"/>
  <c r="G6" i="23" s="1"/>
  <c r="F3" i="23"/>
  <c r="F4" i="23" s="1"/>
  <c r="F6" i="23" s="1"/>
  <c r="D3" i="23"/>
  <c r="D4" i="23" s="1"/>
  <c r="D6" i="23" s="1"/>
  <c r="C3" i="23"/>
  <c r="C4" i="23" s="1"/>
  <c r="C6" i="23" s="1"/>
  <c r="B3" i="23"/>
  <c r="B4" i="23" s="1"/>
  <c r="B6" i="23" s="1"/>
  <c r="A3" i="23"/>
  <c r="DI4" i="22"/>
  <c r="DI6" i="22" s="1"/>
  <c r="DH4" i="22"/>
  <c r="DH6" i="22" s="1"/>
  <c r="DF4" i="22"/>
  <c r="DF6" i="22" s="1"/>
  <c r="DE4" i="22"/>
  <c r="DE6" i="22" s="1"/>
  <c r="DD4" i="22"/>
  <c r="DD6" i="22" s="1"/>
  <c r="DC4" i="22"/>
  <c r="DC6" i="22" s="1"/>
  <c r="DB4" i="22"/>
  <c r="DB6" i="22" s="1"/>
  <c r="DA4" i="22"/>
  <c r="DA6" i="22" s="1"/>
  <c r="CZ4" i="22"/>
  <c r="CZ6" i="22" s="1"/>
  <c r="CX4" i="22"/>
  <c r="CX6" i="22" s="1"/>
  <c r="CW4" i="22"/>
  <c r="CW6" i="22" s="1"/>
  <c r="CV4" i="22"/>
  <c r="CV6" i="22" s="1"/>
  <c r="CU4" i="22"/>
  <c r="CU6" i="22" s="1"/>
  <c r="CT4" i="22"/>
  <c r="CT6" i="22" s="1"/>
  <c r="CS4" i="22"/>
  <c r="CS6" i="22" s="1"/>
  <c r="CR4" i="22"/>
  <c r="CR6" i="22" s="1"/>
  <c r="CQ4" i="22"/>
  <c r="CQ6" i="22" s="1"/>
  <c r="CO4" i="22"/>
  <c r="CO6" i="22" s="1"/>
  <c r="CN4" i="22"/>
  <c r="CN6" i="22" s="1"/>
  <c r="CM4" i="22"/>
  <c r="CM6" i="22" s="1"/>
  <c r="CL4" i="22"/>
  <c r="CL6" i="22" s="1"/>
  <c r="CK4" i="22"/>
  <c r="CK6" i="22" s="1"/>
  <c r="CJ4" i="22"/>
  <c r="CJ6" i="22" s="1"/>
  <c r="CH4" i="22"/>
  <c r="CH6" i="22" s="1"/>
  <c r="CG4" i="22"/>
  <c r="CG6" i="22" s="1"/>
  <c r="CF4" i="22"/>
  <c r="CF6" i="22" s="1"/>
  <c r="CE4" i="22"/>
  <c r="CE6" i="22" s="1"/>
  <c r="CD4" i="22"/>
  <c r="CD6" i="22" s="1"/>
  <c r="CC4" i="22"/>
  <c r="CC6" i="22" s="1"/>
  <c r="CA4" i="22"/>
  <c r="CA6" i="22" s="1"/>
  <c r="BZ4" i="22"/>
  <c r="BZ6" i="22" s="1"/>
  <c r="BY4" i="22"/>
  <c r="BY6" i="22" s="1"/>
  <c r="BX4" i="22"/>
  <c r="BX6" i="22" s="1"/>
  <c r="BV4" i="22"/>
  <c r="BV6" i="22" s="1"/>
  <c r="BN4" i="22"/>
  <c r="BN6" i="22" s="1"/>
  <c r="BK4" i="22"/>
  <c r="BK6" i="22" s="1"/>
  <c r="BJ4" i="22"/>
  <c r="BJ6" i="22" s="1"/>
  <c r="BI4" i="22"/>
  <c r="BI6" i="22" s="1"/>
  <c r="BH4" i="22"/>
  <c r="BH6" i="22" s="1"/>
  <c r="BG4" i="22"/>
  <c r="BG6" i="22" s="1"/>
  <c r="BF4" i="22"/>
  <c r="BF6" i="22" s="1"/>
  <c r="BE4" i="22"/>
  <c r="BE6" i="22" s="1"/>
  <c r="BD4" i="22"/>
  <c r="BD6" i="22" s="1"/>
  <c r="BA4" i="22"/>
  <c r="BA6" i="22" s="1"/>
  <c r="AZ4" i="22"/>
  <c r="AZ6" i="22" s="1"/>
  <c r="AV4" i="22"/>
  <c r="AV6" i="22" s="1"/>
  <c r="AU4" i="22"/>
  <c r="AU6" i="22" s="1"/>
  <c r="AT4" i="22"/>
  <c r="AT6" i="22" s="1"/>
  <c r="AS4" i="22"/>
  <c r="AS6" i="22" s="1"/>
  <c r="AQ4" i="22"/>
  <c r="AQ6" i="22" s="1"/>
  <c r="AP4" i="22"/>
  <c r="AP6" i="22" s="1"/>
  <c r="AO4" i="22"/>
  <c r="AO6" i="22" s="1"/>
  <c r="AN4" i="22"/>
  <c r="AN6" i="22" s="1"/>
  <c r="AM4" i="22"/>
  <c r="AM6" i="22" s="1"/>
  <c r="AL4" i="22"/>
  <c r="AL6" i="22" s="1"/>
  <c r="AK4" i="22"/>
  <c r="AK6" i="22" s="1"/>
  <c r="AJ4" i="22"/>
  <c r="AJ6" i="22" s="1"/>
  <c r="AD4" i="22"/>
  <c r="AD6" i="22" s="1"/>
  <c r="X4" i="22"/>
  <c r="X6" i="22" s="1"/>
  <c r="W4" i="22"/>
  <c r="W6" i="22" s="1"/>
  <c r="V4" i="22"/>
  <c r="V6" i="22" s="1"/>
  <c r="U4" i="22"/>
  <c r="U6" i="22" s="1"/>
  <c r="T4" i="22"/>
  <c r="T6" i="22" s="1"/>
  <c r="K4" i="22"/>
  <c r="J4" i="22"/>
  <c r="I4" i="22"/>
  <c r="DG3" i="22"/>
  <c r="DG4" i="22" s="1"/>
  <c r="DG6" i="22" s="1"/>
  <c r="CP3" i="22"/>
  <c r="CP4" i="22" s="1"/>
  <c r="CP6" i="22" s="1"/>
  <c r="CI4" i="22"/>
  <c r="CI6" i="22" s="1"/>
  <c r="CB4" i="22"/>
  <c r="CB6" i="22" s="1"/>
  <c r="BU3" i="22"/>
  <c r="BU4" i="22" s="1"/>
  <c r="BU6" i="22" s="1"/>
  <c r="BT3" i="22"/>
  <c r="BT4" i="22" s="1"/>
  <c r="BT6" i="22" s="1"/>
  <c r="BS3" i="22"/>
  <c r="BS4" i="22" s="1"/>
  <c r="BS6" i="22" s="1"/>
  <c r="BR3" i="22"/>
  <c r="BR4" i="22" s="1"/>
  <c r="BR6" i="22" s="1"/>
  <c r="BQ3" i="22"/>
  <c r="BQ4" i="22" s="1"/>
  <c r="BQ6" i="22" s="1"/>
  <c r="BP3" i="22"/>
  <c r="BP4" i="22" s="1"/>
  <c r="BP6" i="22" s="1"/>
  <c r="BO3" i="22"/>
  <c r="BO4" i="22" s="1"/>
  <c r="BO6" i="22" s="1"/>
  <c r="BM3" i="22"/>
  <c r="BM4" i="22" s="1"/>
  <c r="BM6" i="22" s="1"/>
  <c r="BL3" i="22"/>
  <c r="BL4" i="22" s="1"/>
  <c r="BL6" i="22" s="1"/>
  <c r="BC3" i="22"/>
  <c r="BC4" i="22" s="1"/>
  <c r="BC6" i="22" s="1"/>
  <c r="BB3" i="22"/>
  <c r="BB4" i="22" s="1"/>
  <c r="BB6" i="22" s="1"/>
  <c r="AY4" i="22"/>
  <c r="AY6" i="22" s="1"/>
  <c r="AW4" i="22"/>
  <c r="AW6" i="22" s="1"/>
  <c r="AR4" i="22"/>
  <c r="AR6" i="22" s="1"/>
  <c r="AF4" i="22"/>
  <c r="AF6" i="22" s="1"/>
  <c r="AC4" i="22"/>
  <c r="AC6" i="22" s="1"/>
  <c r="S3" i="22"/>
  <c r="S4" i="22" s="1"/>
  <c r="S6" i="22" s="1"/>
  <c r="R3" i="22"/>
  <c r="R4" i="22" s="1"/>
  <c r="R6" i="22" s="1"/>
  <c r="Q3" i="22"/>
  <c r="Q4" i="22" s="1"/>
  <c r="Q6" i="22" s="1"/>
  <c r="P3" i="22"/>
  <c r="P4" i="22" s="1"/>
  <c r="P6" i="22" s="1"/>
  <c r="O3" i="22"/>
  <c r="O4" i="22" s="1"/>
  <c r="O6" i="22" s="1"/>
  <c r="N3" i="22"/>
  <c r="N4" i="22" s="1"/>
  <c r="N6" i="22" s="1"/>
  <c r="M3" i="22"/>
  <c r="M4" i="22" s="1"/>
  <c r="L3" i="22"/>
  <c r="L4" i="22" s="1"/>
  <c r="H4" i="22"/>
  <c r="G3" i="22"/>
  <c r="G4" i="22" s="1"/>
  <c r="F3" i="22"/>
  <c r="D3" i="22"/>
  <c r="D4" i="22" s="1"/>
  <c r="C3" i="22"/>
  <c r="C4" i="22" s="1"/>
  <c r="B3" i="22"/>
  <c r="B4" i="22" s="1"/>
  <c r="A3" i="22"/>
  <c r="DG2" i="17"/>
  <c r="DG3" i="17" s="1"/>
  <c r="CY2" i="17"/>
  <c r="CY3" i="17" s="1"/>
  <c r="CP2" i="17"/>
  <c r="CP3" i="17" s="1"/>
  <c r="CB2" i="17"/>
  <c r="CB3" i="17" s="1"/>
  <c r="BU2" i="17"/>
  <c r="BU3" i="17" s="1"/>
  <c r="BT2" i="17"/>
  <c r="BT3" i="17" s="1"/>
  <c r="BS2" i="17"/>
  <c r="BS3" i="17" s="1"/>
  <c r="BR2" i="17"/>
  <c r="BR3" i="17" s="1"/>
  <c r="BQ2" i="17"/>
  <c r="BQ3" i="17" s="1"/>
  <c r="BP2" i="17"/>
  <c r="BP3" i="17" s="1"/>
  <c r="BO2" i="17"/>
  <c r="BO3" i="17" s="1"/>
  <c r="BM2" i="17"/>
  <c r="BM3" i="17" s="1"/>
  <c r="BL2" i="17"/>
  <c r="BL3" i="17" s="1"/>
  <c r="BC2" i="17"/>
  <c r="BC3" i="17" s="1"/>
  <c r="BB2" i="17"/>
  <c r="BB3" i="17" s="1"/>
  <c r="AW3" i="17"/>
  <c r="AR3" i="17"/>
  <c r="AF3" i="17"/>
  <c r="AC3" i="17"/>
  <c r="AB2" i="17"/>
  <c r="AB3" i="17" s="1"/>
  <c r="AA2" i="17"/>
  <c r="AA3" i="17" s="1"/>
  <c r="Z2" i="17"/>
  <c r="Z3" i="17" s="1"/>
  <c r="Y2" i="17"/>
  <c r="Y3" i="17" s="1"/>
  <c r="S2" i="17"/>
  <c r="S3" i="17" s="1"/>
  <c r="R2" i="17"/>
  <c r="R3" i="17" s="1"/>
  <c r="Q2" i="17"/>
  <c r="Q3" i="17" s="1"/>
  <c r="P2" i="17"/>
  <c r="P3" i="17" s="1"/>
  <c r="O2" i="17"/>
  <c r="O3" i="17" s="1"/>
  <c r="N2" i="17"/>
  <c r="N3" i="17" s="1"/>
  <c r="M2" i="17"/>
  <c r="M3" i="17" s="1"/>
  <c r="L2" i="17"/>
  <c r="L3" i="17" s="1"/>
  <c r="H3" i="17"/>
  <c r="G2" i="17"/>
  <c r="G3" i="17" s="1"/>
  <c r="DI3" i="17"/>
  <c r="DH3" i="17"/>
  <c r="DF3" i="17"/>
  <c r="DE3" i="17"/>
  <c r="DD3" i="17"/>
  <c r="DC3" i="17"/>
  <c r="DB3" i="17"/>
  <c r="DA3" i="17"/>
  <c r="CZ3" i="17"/>
  <c r="CX3" i="17"/>
  <c r="CW3" i="17"/>
  <c r="CV3" i="17"/>
  <c r="CU3" i="17"/>
  <c r="CT3" i="17"/>
  <c r="CS3" i="17"/>
  <c r="CR3" i="17"/>
  <c r="CQ3" i="17"/>
  <c r="CO3" i="17"/>
  <c r="CN3" i="17"/>
  <c r="CM3" i="17"/>
  <c r="CL3" i="17"/>
  <c r="CK3" i="17"/>
  <c r="CJ3" i="17"/>
  <c r="CH3" i="17"/>
  <c r="CG3" i="17"/>
  <c r="CF3" i="17"/>
  <c r="CE3" i="17"/>
  <c r="CC3" i="17"/>
  <c r="CA3" i="17"/>
  <c r="BZ3" i="17"/>
  <c r="BY3" i="17"/>
  <c r="BX3" i="17"/>
  <c r="BW3" i="17"/>
  <c r="BV3" i="17"/>
  <c r="BN3" i="17"/>
  <c r="BK3" i="17"/>
  <c r="BJ3" i="17"/>
  <c r="BI3" i="17"/>
  <c r="BH3" i="17"/>
  <c r="BG3" i="17"/>
  <c r="BF3" i="17"/>
  <c r="BE3" i="17"/>
  <c r="BD3" i="17"/>
  <c r="BA3" i="17"/>
  <c r="AZ3" i="17"/>
  <c r="AV3" i="17"/>
  <c r="AU3" i="17"/>
  <c r="AT3" i="17"/>
  <c r="AS3" i="17"/>
  <c r="AQ3" i="17"/>
  <c r="AP3" i="17"/>
  <c r="AO3" i="17"/>
  <c r="AN3" i="17"/>
  <c r="AM3" i="17"/>
  <c r="AL3" i="17"/>
  <c r="AK3" i="17"/>
  <c r="AJ3" i="17"/>
  <c r="AD3" i="17"/>
  <c r="X3" i="17"/>
  <c r="W3" i="17"/>
  <c r="V3" i="17"/>
  <c r="U3" i="17"/>
  <c r="T3" i="17"/>
  <c r="K3" i="17"/>
  <c r="J3" i="17"/>
  <c r="I3" i="17"/>
  <c r="F3" i="17"/>
  <c r="D2" i="17"/>
  <c r="D3" i="17" s="1"/>
  <c r="C2" i="17"/>
  <c r="C3" i="17" s="1"/>
  <c r="B2" i="17"/>
  <c r="B3" i="17" s="1"/>
  <c r="A2" i="17"/>
  <c r="A3" i="17" s="1"/>
  <c r="M8" i="22" l="1"/>
  <c r="M6" i="22"/>
  <c r="D8" i="22"/>
  <c r="D6" i="22"/>
  <c r="B8" i="22"/>
  <c r="B6" i="22"/>
  <c r="C8" i="22"/>
  <c r="C6" i="22"/>
  <c r="K8" i="22"/>
  <c r="K6" i="22"/>
  <c r="J8" i="22"/>
  <c r="J6" i="22"/>
  <c r="L8" i="22"/>
  <c r="L6" i="22"/>
  <c r="H8" i="22"/>
  <c r="H6" i="22"/>
  <c r="G8" i="22"/>
  <c r="G6" i="22"/>
  <c r="I8" i="22"/>
  <c r="I6" i="22"/>
  <c r="F4" i="22"/>
  <c r="F6" i="22" s="1"/>
  <c r="U8" i="22"/>
  <c r="AQ8" i="22"/>
  <c r="CE8" i="22"/>
  <c r="CS8" i="22"/>
  <c r="BT8" i="22"/>
  <c r="V8" i="22"/>
  <c r="BJ8" i="22"/>
  <c r="DH8" i="22"/>
  <c r="AW8" i="22"/>
  <c r="CG8" i="22"/>
  <c r="AD8" i="22"/>
  <c r="CW8" i="22"/>
  <c r="N8" i="22"/>
  <c r="CP8" i="22"/>
  <c r="AJ8" i="22"/>
  <c r="AZ8" i="22"/>
  <c r="CK8" i="22"/>
  <c r="CX8" i="22"/>
  <c r="BL8" i="22"/>
  <c r="AK8" i="22"/>
  <c r="CZ8" i="22"/>
  <c r="R8" i="22"/>
  <c r="AN8" i="22"/>
  <c r="BF8" i="22"/>
  <c r="CA8" i="22"/>
  <c r="CO8" i="22"/>
  <c r="DC8" i="22"/>
  <c r="AO8" i="22"/>
  <c r="BG8" i="22"/>
  <c r="CC8" i="22"/>
  <c r="CQ8" i="22"/>
  <c r="DD8" i="22"/>
  <c r="AS8" i="22"/>
  <c r="CT8" i="22"/>
  <c r="BK8" i="22"/>
  <c r="CB8" i="22"/>
  <c r="BP8" i="22"/>
  <c r="AC8" i="22"/>
  <c r="BR8" i="22"/>
  <c r="T8" i="22"/>
  <c r="AP8" i="22"/>
  <c r="BH8" i="22"/>
  <c r="CD8" i="22"/>
  <c r="CR8" i="22"/>
  <c r="DE8" i="22"/>
  <c r="W8" i="22"/>
  <c r="CU8" i="22"/>
  <c r="AY8" i="22"/>
  <c r="BN8" i="22"/>
  <c r="BB8" i="22"/>
  <c r="CJ8" i="22"/>
  <c r="BX8" i="22"/>
  <c r="BS8" i="22"/>
  <c r="BI8" i="22"/>
  <c r="DF8" i="22"/>
  <c r="AR8" i="22"/>
  <c r="CF8" i="22"/>
  <c r="BU8" i="22"/>
  <c r="AT8" i="22"/>
  <c r="DI8" i="22"/>
  <c r="X8" i="22"/>
  <c r="CH8" i="22"/>
  <c r="AV8" i="22"/>
  <c r="O8" i="22"/>
  <c r="AF8" i="22"/>
  <c r="AU8" i="22"/>
  <c r="CV8" i="22"/>
  <c r="CI8" i="22"/>
  <c r="BV8" i="22"/>
  <c r="BC8" i="22"/>
  <c r="BW8" i="22"/>
  <c r="CY8" i="22"/>
  <c r="BA8" i="22"/>
  <c r="CL8" i="22"/>
  <c r="P8" i="22"/>
  <c r="BM8" i="22"/>
  <c r="DG8" i="22"/>
  <c r="AL8" i="22"/>
  <c r="BD8" i="22"/>
  <c r="BY8" i="22"/>
  <c r="CM8" i="22"/>
  <c r="DA8" i="22"/>
  <c r="Q8" i="22"/>
  <c r="BO8" i="22"/>
  <c r="AM8" i="22"/>
  <c r="BE8" i="22"/>
  <c r="BZ8" i="22"/>
  <c r="CN8" i="22"/>
  <c r="DB8" i="22"/>
  <c r="BQ8" i="22"/>
  <c r="S8" i="22"/>
  <c r="CC3" i="23"/>
  <c r="CC4" i="23" s="1"/>
  <c r="CC6" i="23" s="1"/>
  <c r="AB3" i="23"/>
  <c r="AB4" i="23" s="1"/>
  <c r="AB6" i="23" s="1"/>
  <c r="AA3" i="23"/>
  <c r="AA4" i="23" s="1"/>
  <c r="AA6" i="23" s="1"/>
  <c r="Z3" i="23"/>
  <c r="Z4" i="23" s="1"/>
  <c r="Z6" i="23" s="1"/>
  <c r="Y3" i="23"/>
  <c r="Y4" i="23" s="1"/>
  <c r="Y6" i="23" s="1"/>
  <c r="AB4" i="22"/>
  <c r="AB6" i="22" s="1"/>
  <c r="AA4" i="22"/>
  <c r="AA6" i="22" s="1"/>
  <c r="Z4" i="22"/>
  <c r="Z6" i="22" s="1"/>
  <c r="Y4" i="22"/>
  <c r="Y6" i="22" s="1"/>
  <c r="F8" i="22" l="1"/>
  <c r="Z8" i="22"/>
  <c r="AA8" i="22"/>
  <c r="AB8" i="22"/>
  <c r="Y8" i="22"/>
  <c r="CI2" i="17"/>
  <c r="CI3" i="17" s="1"/>
</calcChain>
</file>

<file path=xl/sharedStrings.xml><?xml version="1.0" encoding="utf-8"?>
<sst xmlns="http://schemas.openxmlformats.org/spreadsheetml/2006/main" count="987" uniqueCount="357">
  <si>
    <t>所在地</t>
  </si>
  <si>
    <t>用途</t>
  </si>
  <si>
    <t>戸数</t>
  </si>
  <si>
    <t>階数</t>
  </si>
  <si>
    <t>延べ面積</t>
  </si>
  <si>
    <t>管理規約</t>
  </si>
  <si>
    <t>長期修繕計画</t>
  </si>
  <si>
    <t>修繕積立金の額</t>
  </si>
  <si>
    <t>修繕積立金の積立方法</t>
  </si>
  <si>
    <t>管理費と修繕積立金の区分経理</t>
  </si>
  <si>
    <t>注　該当する□の中にレ印をつけてください。</t>
  </si>
  <si>
    <t>年</t>
    <phoneticPr fontId="21"/>
  </si>
  <si>
    <t>月</t>
    <phoneticPr fontId="21"/>
  </si>
  <si>
    <t>日</t>
    <phoneticPr fontId="21"/>
  </si>
  <si>
    <t>次のとおり届け出ます。</t>
  </si>
  <si>
    <t>マンション名</t>
    <rPh sb="5" eb="6">
      <t>メイ</t>
    </rPh>
    <phoneticPr fontId="21"/>
  </si>
  <si>
    <t>棟名</t>
    <rPh sb="0" eb="1">
      <t>トウ</t>
    </rPh>
    <rPh sb="1" eb="2">
      <t>メイ</t>
    </rPh>
    <phoneticPr fontId="21"/>
  </si>
  <si>
    <t>住宅</t>
  </si>
  <si>
    <t>店舗</t>
    <rPh sb="0" eb="2">
      <t>テンポ</t>
    </rPh>
    <phoneticPr fontId="21"/>
  </si>
  <si>
    <t>事務所</t>
    <rPh sb="0" eb="2">
      <t>ジム</t>
    </rPh>
    <rPh sb="2" eb="3">
      <t>ショ</t>
    </rPh>
    <phoneticPr fontId="21"/>
  </si>
  <si>
    <t>その他</t>
    <rPh sb="2" eb="3">
      <t>タ</t>
    </rPh>
    <phoneticPr fontId="21"/>
  </si>
  <si>
    <t>地上</t>
    <phoneticPr fontId="21"/>
  </si>
  <si>
    <t>階</t>
  </si>
  <si>
    <t>／</t>
    <phoneticPr fontId="21"/>
  </si>
  <si>
    <t>地下</t>
    <phoneticPr fontId="21"/>
  </si>
  <si>
    <t>階</t>
    <phoneticPr fontId="21"/>
  </si>
  <si>
    <t>有</t>
    <rPh sb="0" eb="1">
      <t>アリ</t>
    </rPh>
    <phoneticPr fontId="21"/>
  </si>
  <si>
    <t>無</t>
    <rPh sb="0" eb="1">
      <t>ナシ</t>
    </rPh>
    <phoneticPr fontId="21"/>
  </si>
  <si>
    <t>計画期間</t>
    <phoneticPr fontId="21"/>
  </si>
  <si>
    <t>月額</t>
    <phoneticPr fontId="21"/>
  </si>
  <si>
    <t>円／㎡</t>
    <phoneticPr fontId="21"/>
  </si>
  <si>
    <t>計画期間全体での平均額</t>
    <phoneticPr fontId="21"/>
  </si>
  <si>
    <t>均等積立方式</t>
    <rPh sb="0" eb="2">
      <t>キントウ</t>
    </rPh>
    <rPh sb="2" eb="4">
      <t>ツミタテ</t>
    </rPh>
    <rPh sb="4" eb="6">
      <t>ホウシキ</t>
    </rPh>
    <phoneticPr fontId="21"/>
  </si>
  <si>
    <t>段階増額積立方式</t>
    <rPh sb="0" eb="2">
      <t>ダンカイ</t>
    </rPh>
    <rPh sb="2" eb="4">
      <t>ゾウガク</t>
    </rPh>
    <rPh sb="4" eb="6">
      <t>ツミタテ</t>
    </rPh>
    <rPh sb="6" eb="8">
      <t>ホウシキ</t>
    </rPh>
    <phoneticPr fontId="21"/>
  </si>
  <si>
    <t>有</t>
    <phoneticPr fontId="21"/>
  </si>
  <si>
    <t>無</t>
  </si>
  <si>
    <t>管理者</t>
    <phoneticPr fontId="20"/>
  </si>
  <si>
    <t>管理組合法人の理事</t>
    <phoneticPr fontId="20"/>
  </si>
  <si>
    <t>その他</t>
  </si>
  <si>
    <t>建設された年月</t>
    <rPh sb="0" eb="2">
      <t>ケンセツ</t>
    </rPh>
    <rPh sb="5" eb="6">
      <t>ネン</t>
    </rPh>
    <rPh sb="6" eb="7">
      <t>ガツ</t>
    </rPh>
    <phoneticPr fontId="20"/>
  </si>
  <si>
    <t>駐車場設備の内容</t>
    <rPh sb="0" eb="3">
      <t>チュウシャジョウ</t>
    </rPh>
    <rPh sb="3" eb="5">
      <t>セツビ</t>
    </rPh>
    <rPh sb="6" eb="8">
      <t>ナイヨウ</t>
    </rPh>
    <phoneticPr fontId="20"/>
  </si>
  <si>
    <t>総会の開催頻度</t>
    <rPh sb="0" eb="2">
      <t>ソウカイ</t>
    </rPh>
    <rPh sb="3" eb="5">
      <t>カイサイ</t>
    </rPh>
    <rPh sb="5" eb="7">
      <t>ヒンド</t>
    </rPh>
    <phoneticPr fontId="20"/>
  </si>
  <si>
    <t>年1回以上開催している</t>
    <rPh sb="0" eb="1">
      <t>ネン</t>
    </rPh>
    <rPh sb="2" eb="5">
      <t>カイイジョウ</t>
    </rPh>
    <rPh sb="5" eb="7">
      <t>カイサイ</t>
    </rPh>
    <phoneticPr fontId="20"/>
  </si>
  <si>
    <t>年1回開催していない</t>
    <rPh sb="0" eb="1">
      <t>ネン</t>
    </rPh>
    <rPh sb="2" eb="3">
      <t>カイ</t>
    </rPh>
    <rPh sb="3" eb="5">
      <t>カイサイ</t>
    </rPh>
    <phoneticPr fontId="20"/>
  </si>
  <si>
    <t>作成又は直近の変更の年月</t>
    <rPh sb="0" eb="2">
      <t>サクセイ</t>
    </rPh>
    <rPh sb="2" eb="3">
      <t>マタ</t>
    </rPh>
    <rPh sb="4" eb="6">
      <t>チョッキン</t>
    </rPh>
    <rPh sb="7" eb="9">
      <t>ヘンコウ</t>
    </rPh>
    <rPh sb="10" eb="11">
      <t>ネン</t>
    </rPh>
    <rPh sb="11" eb="12">
      <t>ゲツ</t>
    </rPh>
    <phoneticPr fontId="20"/>
  </si>
  <si>
    <t>年</t>
    <rPh sb="0" eb="1">
      <t>ネン</t>
    </rPh>
    <phoneticPr fontId="20"/>
  </si>
  <si>
    <t>月</t>
    <rPh sb="0" eb="1">
      <t>ガツ</t>
    </rPh>
    <phoneticPr fontId="20"/>
  </si>
  <si>
    <t>管理組合の運営状況</t>
    <rPh sb="7" eb="9">
      <t>ジョウキョウ</t>
    </rPh>
    <phoneticPr fontId="21"/>
  </si>
  <si>
    <t>建物の修繕に関する計画等</t>
    <phoneticPr fontId="21"/>
  </si>
  <si>
    <t>大規模修繕を実施していない</t>
  </si>
  <si>
    <t>直近の実施</t>
    <phoneticPr fontId="20"/>
  </si>
  <si>
    <t>年</t>
    <phoneticPr fontId="20"/>
  </si>
  <si>
    <t>月</t>
    <phoneticPr fontId="20"/>
  </si>
  <si>
    <t>空き住戸</t>
    <rPh sb="0" eb="1">
      <t>ア</t>
    </rPh>
    <rPh sb="2" eb="4">
      <t>ジュウコ</t>
    </rPh>
    <phoneticPr fontId="20"/>
  </si>
  <si>
    <t>賃貸化住戸</t>
    <rPh sb="0" eb="2">
      <t>チンタイ</t>
    </rPh>
    <rPh sb="2" eb="3">
      <t>カ</t>
    </rPh>
    <rPh sb="3" eb="5">
      <t>ジュウコ</t>
    </rPh>
    <phoneticPr fontId="20"/>
  </si>
  <si>
    <t>その他の事項</t>
    <rPh sb="2" eb="3">
      <t>タ</t>
    </rPh>
    <rPh sb="4" eb="6">
      <t>ジコウ</t>
    </rPh>
    <phoneticPr fontId="20"/>
  </si>
  <si>
    <t>耐震診断</t>
    <rPh sb="0" eb="2">
      <t>タイシン</t>
    </rPh>
    <rPh sb="2" eb="4">
      <t>シンダン</t>
    </rPh>
    <phoneticPr fontId="20"/>
  </si>
  <si>
    <t>耐震改修</t>
    <rPh sb="0" eb="2">
      <t>タイシン</t>
    </rPh>
    <rPh sb="2" eb="4">
      <t>カイシュウ</t>
    </rPh>
    <phoneticPr fontId="20"/>
  </si>
  <si>
    <t>長期修繕計画を作成していない</t>
    <phoneticPr fontId="20"/>
  </si>
  <si>
    <t>0%</t>
    <phoneticPr fontId="20"/>
  </si>
  <si>
    <t>戸</t>
    <rPh sb="0" eb="1">
      <t>コ</t>
    </rPh>
    <phoneticPr fontId="20"/>
  </si>
  <si>
    <t>～10%</t>
    <phoneticPr fontId="20"/>
  </si>
  <si>
    <t>～20%</t>
    <phoneticPr fontId="20"/>
  </si>
  <si>
    <t>～30%</t>
    <phoneticPr fontId="20"/>
  </si>
  <si>
    <t>修繕積立金を徴収していない</t>
    <rPh sb="0" eb="2">
      <t>シュウゼン</t>
    </rPh>
    <rPh sb="2" eb="4">
      <t>ツミタテ</t>
    </rPh>
    <rPh sb="4" eb="5">
      <t>キン</t>
    </rPh>
    <rPh sb="6" eb="8">
      <t>チョウシュウ</t>
    </rPh>
    <phoneticPr fontId="20"/>
  </si>
  <si>
    <t>次ページへ続く</t>
    <rPh sb="0" eb="1">
      <t>ジ</t>
    </rPh>
    <rPh sb="5" eb="6">
      <t>ツヅ</t>
    </rPh>
    <phoneticPr fontId="21"/>
  </si>
  <si>
    <t>郵便番号</t>
    <rPh sb="0" eb="4">
      <t>ユウビンバンゴウ</t>
    </rPh>
    <phoneticPr fontId="21"/>
  </si>
  <si>
    <t>電子メールアドレス</t>
    <rPh sb="0" eb="2">
      <t>デンシ</t>
    </rPh>
    <phoneticPr fontId="21"/>
  </si>
  <si>
    <t>郵便番号</t>
    <rPh sb="0" eb="2">
      <t>ユウビン</t>
    </rPh>
    <rPh sb="2" eb="4">
      <t>バンゴウ</t>
    </rPh>
    <phoneticPr fontId="20"/>
  </si>
  <si>
    <t>電子メールアドレス</t>
    <rPh sb="0" eb="2">
      <t>デンシ</t>
    </rPh>
    <phoneticPr fontId="20"/>
  </si>
  <si>
    <t>未実施</t>
    <rPh sb="0" eb="3">
      <t>ミジッシ</t>
    </rPh>
    <phoneticPr fontId="20"/>
  </si>
  <si>
    <t>電話番号</t>
    <rPh sb="0" eb="4">
      <t>デンワバンゴウ</t>
    </rPh>
    <phoneticPr fontId="21"/>
  </si>
  <si>
    <t>電話番号</t>
    <phoneticPr fontId="21"/>
  </si>
  <si>
    <t>防災用品の備蓄</t>
    <rPh sb="0" eb="2">
      <t>ボウサイ</t>
    </rPh>
    <rPh sb="2" eb="4">
      <t>ヨウヒン</t>
    </rPh>
    <rPh sb="5" eb="7">
      <t>ビチク</t>
    </rPh>
    <phoneticPr fontId="20"/>
  </si>
  <si>
    <t>自主防災組織</t>
    <rPh sb="0" eb="2">
      <t>ジシュ</t>
    </rPh>
    <rPh sb="2" eb="4">
      <t>ボウサイ</t>
    </rPh>
    <rPh sb="4" eb="6">
      <t>ソシキ</t>
    </rPh>
    <phoneticPr fontId="20"/>
  </si>
  <si>
    <t>防災マニュアル</t>
    <rPh sb="0" eb="2">
      <t>ボウサイ</t>
    </rPh>
    <phoneticPr fontId="20"/>
  </si>
  <si>
    <t>防災訓練の実施</t>
    <rPh sb="0" eb="2">
      <t>ボウサイ</t>
    </rPh>
    <rPh sb="2" eb="4">
      <t>クンレン</t>
    </rPh>
    <rPh sb="5" eb="7">
      <t>ジッシ</t>
    </rPh>
    <phoneticPr fontId="20"/>
  </si>
  <si>
    <t>要支援者名簿</t>
    <rPh sb="0" eb="1">
      <t>ヨウ</t>
    </rPh>
    <rPh sb="1" eb="4">
      <t>シエンシャ</t>
    </rPh>
    <rPh sb="4" eb="6">
      <t>メイボ</t>
    </rPh>
    <phoneticPr fontId="20"/>
  </si>
  <si>
    <t>無</t>
    <rPh sb="0" eb="1">
      <t>ナシ</t>
    </rPh>
    <phoneticPr fontId="20"/>
  </si>
  <si>
    <t>上記の届出事項以外に、以下の事項についても記入をお願いします。</t>
    <rPh sb="0" eb="2">
      <t>ジョウキ</t>
    </rPh>
    <rPh sb="3" eb="5">
      <t>トドケデ</t>
    </rPh>
    <rPh sb="5" eb="7">
      <t>ジコウ</t>
    </rPh>
    <rPh sb="7" eb="9">
      <t>イガイ</t>
    </rPh>
    <rPh sb="11" eb="13">
      <t>イカ</t>
    </rPh>
    <rPh sb="14" eb="16">
      <t>ジコウ</t>
    </rPh>
    <rPh sb="21" eb="23">
      <t>キニュウ</t>
    </rPh>
    <rPh sb="25" eb="26">
      <t>ネガ</t>
    </rPh>
    <phoneticPr fontId="20"/>
  </si>
  <si>
    <t>作成又は直近の改正の年月</t>
    <rPh sb="0" eb="2">
      <t>サクセイ</t>
    </rPh>
    <rPh sb="2" eb="3">
      <t>マタ</t>
    </rPh>
    <rPh sb="4" eb="6">
      <t>チョッキン</t>
    </rPh>
    <rPh sb="7" eb="9">
      <t>カイセイ</t>
    </rPh>
    <rPh sb="10" eb="12">
      <t>ネンゲツ</t>
    </rPh>
    <phoneticPr fontId="20"/>
  </si>
  <si>
    <t>長期修繕計画を作成している</t>
    <phoneticPr fontId="20"/>
  </si>
  <si>
    <t>大規模修繕の実施状況</t>
    <rPh sb="0" eb="3">
      <t>ダイキボ</t>
    </rPh>
    <rPh sb="3" eb="5">
      <t>シュウゼン</t>
    </rPh>
    <rPh sb="6" eb="8">
      <t>ジッシ</t>
    </rPh>
    <rPh sb="8" eb="10">
      <t>ジョウキョウ</t>
    </rPh>
    <phoneticPr fontId="20"/>
  </si>
  <si>
    <t>修繕積立金を徴収している</t>
    <rPh sb="0" eb="2">
      <t>シュウゼン</t>
    </rPh>
    <rPh sb="2" eb="4">
      <t>ツミタテ</t>
    </rPh>
    <rPh sb="4" eb="5">
      <t>キン</t>
    </rPh>
    <rPh sb="6" eb="8">
      <t>チョウシュウ</t>
    </rPh>
    <phoneticPr fontId="20"/>
  </si>
  <si>
    <t>～5%</t>
    <phoneticPr fontId="20"/>
  </si>
  <si>
    <t>30%超</t>
    <rPh sb="2" eb="3">
      <t>チョウ</t>
    </rPh>
    <phoneticPr fontId="20"/>
  </si>
  <si>
    <t>普通預金</t>
    <rPh sb="0" eb="3">
      <t>フツウヨキン</t>
    </rPh>
    <phoneticPr fontId="20"/>
  </si>
  <si>
    <t>定期預金</t>
    <rPh sb="0" eb="1">
      <t>テイキ</t>
    </rPh>
    <rPh sb="1" eb="3">
      <t>ヨキン</t>
    </rPh>
    <phoneticPr fontId="20"/>
  </si>
  <si>
    <t>決済用預金</t>
    <rPh sb="0" eb="1">
      <t>ケッサイ</t>
    </rPh>
    <rPh sb="1" eb="2">
      <t>ヨウ</t>
    </rPh>
    <rPh sb="2" eb="4">
      <t>ヨキン</t>
    </rPh>
    <phoneticPr fontId="20"/>
  </si>
  <si>
    <t>積み立て型マンション保険</t>
    <rPh sb="0" eb="1">
      <t>ツ</t>
    </rPh>
    <rPh sb="2" eb="3">
      <t>タ</t>
    </rPh>
    <rPh sb="4" eb="5">
      <t>ガタ</t>
    </rPh>
    <rPh sb="10" eb="12">
      <t>ホケン</t>
    </rPh>
    <phoneticPr fontId="20"/>
  </si>
  <si>
    <t>その他</t>
    <rPh sb="2" eb="3">
      <t>タ</t>
    </rPh>
    <phoneticPr fontId="20"/>
  </si>
  <si>
    <t>修繕積立金の運用先</t>
    <rPh sb="0" eb="2">
      <t>シュウゼン</t>
    </rPh>
    <rPh sb="2" eb="4">
      <t>ツミタテ</t>
    </rPh>
    <rPh sb="4" eb="5">
      <t>キン</t>
    </rPh>
    <rPh sb="6" eb="8">
      <t>ウンヨウ</t>
    </rPh>
    <rPh sb="8" eb="9">
      <t>サキ</t>
    </rPh>
    <phoneticPr fontId="20"/>
  </si>
  <si>
    <t>設計図書の保管</t>
    <rPh sb="0" eb="4">
      <t>セッケイトショ</t>
    </rPh>
    <rPh sb="5" eb="7">
      <t>ホカン</t>
    </rPh>
    <phoneticPr fontId="20"/>
  </si>
  <si>
    <t>マンションの概要</t>
    <phoneticPr fontId="20"/>
  </si>
  <si>
    <t>大規模修繕を実施している</t>
    <phoneticPr fontId="20"/>
  </si>
  <si>
    <t>無</t>
    <phoneticPr fontId="20"/>
  </si>
  <si>
    <t>有</t>
    <rPh sb="0" eb="1">
      <t>アリ</t>
    </rPh>
    <phoneticPr fontId="20"/>
  </si>
  <si>
    <t>計画期間内の一時金の徴収の有無</t>
    <rPh sb="0" eb="2">
      <t>ケイカク</t>
    </rPh>
    <rPh sb="2" eb="4">
      <t>キカン</t>
    </rPh>
    <rPh sb="4" eb="5">
      <t>ナイ</t>
    </rPh>
    <rPh sb="6" eb="9">
      <t>イチジキン</t>
    </rPh>
    <rPh sb="10" eb="12">
      <t>チョウシュウ</t>
    </rPh>
    <rPh sb="13" eb="15">
      <t>ウム</t>
    </rPh>
    <phoneticPr fontId="20"/>
  </si>
  <si>
    <t>住宅金融支援機構のマンションすまい・る債</t>
    <rPh sb="0" eb="2">
      <t>ジュウタク</t>
    </rPh>
    <rPh sb="2" eb="4">
      <t>キンユウ</t>
    </rPh>
    <rPh sb="4" eb="6">
      <t>シエン</t>
    </rPh>
    <rPh sb="6" eb="8">
      <t>キコウ</t>
    </rPh>
    <rPh sb="19" eb="20">
      <t>サイ</t>
    </rPh>
    <phoneticPr fontId="20"/>
  </si>
  <si>
    <t>（</t>
    <phoneticPr fontId="20"/>
  </si>
  <si>
    <t>）</t>
    <phoneticPr fontId="20"/>
  </si>
  <si>
    <t>㎡</t>
    <phoneticPr fontId="20"/>
  </si>
  <si>
    <t>届出時点の額</t>
    <rPh sb="0" eb="2">
      <t>トドケデ</t>
    </rPh>
    <rPh sb="2" eb="4">
      <t>ジテン</t>
    </rPh>
    <rPh sb="5" eb="6">
      <t>ガク</t>
    </rPh>
    <phoneticPr fontId="20"/>
  </si>
  <si>
    <t>無</t>
    <rPh sb="0" eb="1">
      <t>ナ</t>
    </rPh>
    <phoneticPr fontId="20"/>
  </si>
  <si>
    <t>耐震性の有無</t>
    <rPh sb="0" eb="3">
      <t>タイシンセイ</t>
    </rPh>
    <rPh sb="4" eb="6">
      <t>ウム</t>
    </rPh>
    <phoneticPr fontId="20"/>
  </si>
  <si>
    <t>防災への取組</t>
    <rPh sb="0" eb="2">
      <t>ボウサイ</t>
    </rPh>
    <rPh sb="4" eb="6">
      <t>トリクミ</t>
    </rPh>
    <phoneticPr fontId="20"/>
  </si>
  <si>
    <t>実施済</t>
    <rPh sb="0" eb="2">
      <t>ジッシ</t>
    </rPh>
    <rPh sb="2" eb="3">
      <t>ズ</t>
    </rPh>
    <phoneticPr fontId="21"/>
  </si>
  <si>
    <t>戸</t>
    <rPh sb="0" eb="1">
      <t>コ</t>
    </rPh>
    <phoneticPr fontId="20"/>
  </si>
  <si>
    <t>安否確認方法の定め</t>
    <rPh sb="0" eb="6">
      <t>アンピカクニンホウホウ</t>
    </rPh>
    <rPh sb="7" eb="8">
      <t>サダ</t>
    </rPh>
    <phoneticPr fontId="20"/>
  </si>
  <si>
    <t>住宅</t>
    <rPh sb="0" eb="2">
      <t>ジュウタク</t>
    </rPh>
    <phoneticPr fontId="21"/>
  </si>
  <si>
    <t>戸数</t>
    <phoneticPr fontId="21"/>
  </si>
  <si>
    <t>地上階数</t>
    <phoneticPr fontId="21"/>
  </si>
  <si>
    <t>地下階数</t>
    <phoneticPr fontId="21"/>
  </si>
  <si>
    <t>延べ面積</t>
    <phoneticPr fontId="21"/>
  </si>
  <si>
    <t>自走式</t>
    <rPh sb="0" eb="3">
      <t>ジソウシキ</t>
    </rPh>
    <phoneticPr fontId="21"/>
  </si>
  <si>
    <t>機械式</t>
    <rPh sb="0" eb="3">
      <t>キカイシキ</t>
    </rPh>
    <phoneticPr fontId="21"/>
  </si>
  <si>
    <t>全体</t>
    <phoneticPr fontId="21"/>
  </si>
  <si>
    <t>均等</t>
    <rPh sb="0" eb="2">
      <t>キントウ</t>
    </rPh>
    <phoneticPr fontId="21"/>
  </si>
  <si>
    <t>理事</t>
    <rPh sb="0" eb="2">
      <t>リジ</t>
    </rPh>
    <phoneticPr fontId="20"/>
  </si>
  <si>
    <t>実施年</t>
    <rPh sb="0" eb="2">
      <t>ジッシ</t>
    </rPh>
    <rPh sb="2" eb="3">
      <t>ネン</t>
    </rPh>
    <phoneticPr fontId="20"/>
  </si>
  <si>
    <t>実施予定年</t>
    <rPh sb="0" eb="2">
      <t>ジッシ</t>
    </rPh>
    <rPh sb="2" eb="4">
      <t>ヨテイ</t>
    </rPh>
    <rPh sb="4" eb="5">
      <t>ネン</t>
    </rPh>
    <phoneticPr fontId="20"/>
  </si>
  <si>
    <t>30%超</t>
    <rPh sb="3" eb="4">
      <t>コ</t>
    </rPh>
    <phoneticPr fontId="20"/>
  </si>
  <si>
    <t>（その他）</t>
    <rPh sb="3" eb="4">
      <t>タ</t>
    </rPh>
    <phoneticPr fontId="20"/>
  </si>
  <si>
    <t>備蓄</t>
    <phoneticPr fontId="20"/>
  </si>
  <si>
    <t>自主防</t>
    <phoneticPr fontId="20"/>
  </si>
  <si>
    <t>名簿</t>
    <phoneticPr fontId="20"/>
  </si>
  <si>
    <t>保険</t>
    <phoneticPr fontId="20"/>
  </si>
  <si>
    <t>住宅及び非住宅（</t>
    <phoneticPr fontId="21"/>
  </si>
  <si>
    <t>維持・修繕の企画又は実施の調整</t>
  </si>
  <si>
    <t>その他</t>
    <rPh sb="2" eb="3">
      <t>タ</t>
    </rPh>
    <phoneticPr fontId="20"/>
  </si>
  <si>
    <t>管理形態
（管理事務の実施状況）</t>
    <rPh sb="6" eb="8">
      <t>カンリ</t>
    </rPh>
    <rPh sb="8" eb="10">
      <t>ジム</t>
    </rPh>
    <rPh sb="11" eb="13">
      <t>ジッシ</t>
    </rPh>
    <rPh sb="13" eb="15">
      <t>ジョウキョウ</t>
    </rPh>
    <phoneticPr fontId="20"/>
  </si>
  <si>
    <t>管理事務を委託している</t>
    <rPh sb="0" eb="2">
      <t>カンリ</t>
    </rPh>
    <rPh sb="2" eb="4">
      <t>ジム</t>
    </rPh>
    <rPh sb="5" eb="7">
      <t>イタク</t>
    </rPh>
    <phoneticPr fontId="20"/>
  </si>
  <si>
    <t>管理組合が全ての管理事務を行っている</t>
    <rPh sb="0" eb="2">
      <t>カンリ</t>
    </rPh>
    <rPh sb="2" eb="4">
      <t>クミアイ</t>
    </rPh>
    <rPh sb="5" eb="6">
      <t>スベ</t>
    </rPh>
    <rPh sb="8" eb="10">
      <t>カンリ</t>
    </rPh>
    <rPh sb="10" eb="12">
      <t>ジム</t>
    </rPh>
    <rPh sb="13" eb="14">
      <t>オコナ</t>
    </rPh>
    <phoneticPr fontId="20"/>
  </si>
  <si>
    <t>委託内容</t>
    <rPh sb="0" eb="2">
      <t>イタク</t>
    </rPh>
    <rPh sb="2" eb="4">
      <t>ナイヨウ</t>
    </rPh>
    <phoneticPr fontId="20"/>
  </si>
  <si>
    <t>出納</t>
    <phoneticPr fontId="20"/>
  </si>
  <si>
    <t>会計の収入及び支出の調定</t>
    <rPh sb="0" eb="2">
      <t>カイケイ</t>
    </rPh>
    <rPh sb="3" eb="5">
      <t>シュウニュウ</t>
    </rPh>
    <rPh sb="5" eb="6">
      <t>オヨ</t>
    </rPh>
    <rPh sb="7" eb="9">
      <t>シシュツ</t>
    </rPh>
    <rPh sb="10" eb="12">
      <t>チョウテイ</t>
    </rPh>
    <phoneticPr fontId="20"/>
  </si>
  <si>
    <t>会計</t>
    <rPh sb="0" eb="2">
      <t>カイケイ</t>
    </rPh>
    <phoneticPr fontId="20"/>
  </si>
  <si>
    <t>修繕等</t>
    <rPh sb="0" eb="2">
      <t>シュウゼン</t>
    </rPh>
    <rPh sb="2" eb="3">
      <t>トウ</t>
    </rPh>
    <phoneticPr fontId="20"/>
  </si>
  <si>
    <t>出納</t>
    <rPh sb="0" eb="2">
      <t>スイトウ</t>
    </rPh>
    <phoneticPr fontId="20"/>
  </si>
  <si>
    <t>マンション管理状況届出書</t>
    <phoneticPr fontId="20"/>
  </si>
  <si>
    <t>管理組合名</t>
    <rPh sb="0" eb="2">
      <t>カンリ</t>
    </rPh>
    <rPh sb="2" eb="4">
      <t>クミアイ</t>
    </rPh>
    <rPh sb="4" eb="5">
      <t>メイ</t>
    </rPh>
    <phoneticPr fontId="20"/>
  </si>
  <si>
    <t>届出番号</t>
    <rPh sb="0" eb="2">
      <t>トドケデ</t>
    </rPh>
    <rPh sb="2" eb="4">
      <t>バンゴウ</t>
    </rPh>
    <phoneticPr fontId="20"/>
  </si>
  <si>
    <t>名称・棟名称</t>
    <phoneticPr fontId="20"/>
  </si>
  <si>
    <t>直近の実施予定</t>
    <rPh sb="0" eb="2">
      <t>チョッキン</t>
    </rPh>
    <rPh sb="3" eb="5">
      <t>ジッシ</t>
    </rPh>
    <rPh sb="5" eb="7">
      <t>ヨテイ</t>
    </rPh>
    <phoneticPr fontId="20"/>
  </si>
  <si>
    <t>作成改正年月</t>
    <rPh sb="0" eb="2">
      <t>サクセイ</t>
    </rPh>
    <rPh sb="2" eb="4">
      <t>カイセイ</t>
    </rPh>
    <rPh sb="4" eb="5">
      <t>ネン</t>
    </rPh>
    <rPh sb="5" eb="6">
      <t>ゲツ</t>
    </rPh>
    <phoneticPr fontId="20"/>
  </si>
  <si>
    <t>作成変更年月</t>
    <rPh sb="0" eb="2">
      <t>サクセイ</t>
    </rPh>
    <rPh sb="2" eb="4">
      <t>ヘンコウ</t>
    </rPh>
    <rPh sb="4" eb="5">
      <t>ネン</t>
    </rPh>
    <rPh sb="5" eb="6">
      <t>ゲツ</t>
    </rPh>
    <phoneticPr fontId="20"/>
  </si>
  <si>
    <t>届出年月日</t>
    <rPh sb="0" eb="2">
      <t>トドケデ</t>
    </rPh>
    <rPh sb="2" eb="5">
      <t>ネンガッピ</t>
    </rPh>
    <phoneticPr fontId="21"/>
  </si>
  <si>
    <t>受付年月日</t>
    <rPh sb="0" eb="2">
      <t>ウケツケ</t>
    </rPh>
    <rPh sb="2" eb="3">
      <t>ネン</t>
    </rPh>
    <rPh sb="3" eb="4">
      <t>ガツ</t>
    </rPh>
    <rPh sb="4" eb="5">
      <t>ビ</t>
    </rPh>
    <phoneticPr fontId="20"/>
  </si>
  <si>
    <t>受理年月日</t>
    <rPh sb="0" eb="2">
      <t>ジュリ</t>
    </rPh>
    <rPh sb="2" eb="3">
      <t>ネン</t>
    </rPh>
    <rPh sb="3" eb="4">
      <t>ガツ</t>
    </rPh>
    <rPh sb="4" eb="5">
      <t>ビ</t>
    </rPh>
    <phoneticPr fontId="20"/>
  </si>
  <si>
    <t>氏　　名（法人名）</t>
    <phoneticPr fontId="21"/>
  </si>
  <si>
    <t>　　（代表者氏名）</t>
    <rPh sb="3" eb="6">
      <t>ダイヒョウシャ</t>
    </rPh>
    <rPh sb="6" eb="8">
      <t>シメイ</t>
    </rPh>
    <phoneticPr fontId="21"/>
  </si>
  <si>
    <t>建設年月</t>
    <rPh sb="0" eb="2">
      <t>ケンセツ</t>
    </rPh>
    <rPh sb="3" eb="4">
      <t>ガツ</t>
    </rPh>
    <phoneticPr fontId="21"/>
  </si>
  <si>
    <t>届出種別</t>
    <rPh sb="0" eb="2">
      <t>トドケデ</t>
    </rPh>
    <rPh sb="2" eb="4">
      <t>シュベツ</t>
    </rPh>
    <phoneticPr fontId="20"/>
  </si>
  <si>
    <t>備考</t>
    <rPh sb="0" eb="2">
      <t>ビコウ</t>
    </rPh>
    <phoneticPr fontId="20"/>
  </si>
  <si>
    <t>受付年月日</t>
    <rPh sb="0" eb="5">
      <t>ウケツケネンガッピ</t>
    </rPh>
    <phoneticPr fontId="20"/>
  </si>
  <si>
    <t>受理年月日</t>
    <rPh sb="0" eb="2">
      <t>ジュリ</t>
    </rPh>
    <rPh sb="2" eb="5">
      <t>ネンガッピ</t>
    </rPh>
    <phoneticPr fontId="20"/>
  </si>
  <si>
    <t>年</t>
    <rPh sb="0" eb="1">
      <t>ネン</t>
    </rPh>
    <phoneticPr fontId="20"/>
  </si>
  <si>
    <t>月</t>
    <rPh sb="0" eb="1">
      <t>ガツ</t>
    </rPh>
    <phoneticPr fontId="20"/>
  </si>
  <si>
    <t>日</t>
    <rPh sb="0" eb="1">
      <t>ニチ</t>
    </rPh>
    <phoneticPr fontId="20"/>
  </si>
  <si>
    <t>非住宅</t>
    <phoneticPr fontId="20"/>
  </si>
  <si>
    <t>一金無</t>
    <rPh sb="0" eb="1">
      <t>イチ</t>
    </rPh>
    <rPh sb="1" eb="2">
      <t>キン</t>
    </rPh>
    <rPh sb="2" eb="3">
      <t>ナシ</t>
    </rPh>
    <phoneticPr fontId="21"/>
  </si>
  <si>
    <t>一金有</t>
    <rPh sb="2" eb="3">
      <t>アリ</t>
    </rPh>
    <phoneticPr fontId="21"/>
  </si>
  <si>
    <t>段階</t>
    <rPh sb="0" eb="2">
      <t>ダンカイ</t>
    </rPh>
    <phoneticPr fontId="21"/>
  </si>
  <si>
    <t>普通</t>
    <phoneticPr fontId="20"/>
  </si>
  <si>
    <t>定期</t>
    <phoneticPr fontId="20"/>
  </si>
  <si>
    <t>決済用</t>
    <phoneticPr fontId="20"/>
  </si>
  <si>
    <t>耐震無</t>
    <rPh sb="0" eb="2">
      <t>タイシン</t>
    </rPh>
    <rPh sb="2" eb="3">
      <t>ナシ</t>
    </rPh>
    <phoneticPr fontId="20"/>
  </si>
  <si>
    <t>耐震有</t>
    <rPh sb="0" eb="2">
      <t>タイシン</t>
    </rPh>
    <rPh sb="2" eb="3">
      <t>アリ</t>
    </rPh>
    <phoneticPr fontId="20"/>
  </si>
  <si>
    <t>訓練</t>
    <phoneticPr fontId="20"/>
  </si>
  <si>
    <t>安否</t>
    <phoneticPr fontId="20"/>
  </si>
  <si>
    <t>ﾏﾆｭｱﾙ</t>
    <phoneticPr fontId="20"/>
  </si>
  <si>
    <t>駐車場設備無</t>
    <rPh sb="0" eb="5">
      <t>チュウシャジョウセツビ</t>
    </rPh>
    <rPh sb="5" eb="6">
      <t>ナシ</t>
    </rPh>
    <phoneticPr fontId="21"/>
  </si>
  <si>
    <t>委託事務有</t>
    <rPh sb="0" eb="4">
      <t>イタクジム</t>
    </rPh>
    <rPh sb="4" eb="5">
      <t>アリ</t>
    </rPh>
    <phoneticPr fontId="21"/>
  </si>
  <si>
    <t>委託事務無</t>
    <rPh sb="0" eb="4">
      <t>イタクジム</t>
    </rPh>
    <rPh sb="4" eb="5">
      <t>ナシ</t>
    </rPh>
    <phoneticPr fontId="21"/>
  </si>
  <si>
    <t>管理規約有</t>
    <rPh sb="4" eb="5">
      <t>アリ</t>
    </rPh>
    <phoneticPr fontId="21"/>
  </si>
  <si>
    <t>管理規約無</t>
    <rPh sb="4" eb="5">
      <t>ナシ</t>
    </rPh>
    <phoneticPr fontId="21"/>
  </si>
  <si>
    <t>総会有</t>
    <rPh sb="2" eb="3">
      <t>アリ</t>
    </rPh>
    <phoneticPr fontId="20"/>
  </si>
  <si>
    <t>総会無</t>
    <rPh sb="2" eb="3">
      <t>ナシ</t>
    </rPh>
    <phoneticPr fontId="20"/>
  </si>
  <si>
    <t>長期計画有</t>
    <rPh sb="0" eb="4">
      <t>チョウキケイカク</t>
    </rPh>
    <rPh sb="4" eb="5">
      <t>アリ</t>
    </rPh>
    <phoneticPr fontId="21"/>
  </si>
  <si>
    <t>長期計画無</t>
    <rPh sb="0" eb="4">
      <t>チョウキケイカク</t>
    </rPh>
    <rPh sb="4" eb="5">
      <t>ナシ</t>
    </rPh>
    <phoneticPr fontId="21"/>
  </si>
  <si>
    <t>積立金有</t>
    <rPh sb="3" eb="4">
      <t>アリ</t>
    </rPh>
    <phoneticPr fontId="21"/>
  </si>
  <si>
    <t>積立金無</t>
    <rPh sb="3" eb="4">
      <t>ナシ</t>
    </rPh>
    <phoneticPr fontId="21"/>
  </si>
  <si>
    <t>区分経理有</t>
    <rPh sb="4" eb="5">
      <t>アリ</t>
    </rPh>
    <phoneticPr fontId="21"/>
  </si>
  <si>
    <t>区分経理無</t>
    <rPh sb="4" eb="5">
      <t>ナシ</t>
    </rPh>
    <phoneticPr fontId="21"/>
  </si>
  <si>
    <t>大規模有</t>
    <rPh sb="3" eb="4">
      <t>アリ</t>
    </rPh>
    <phoneticPr fontId="20"/>
  </si>
  <si>
    <t>大規模無</t>
    <rPh sb="3" eb="4">
      <t>ナシ</t>
    </rPh>
    <phoneticPr fontId="20"/>
  </si>
  <si>
    <t>空き戸数</t>
    <rPh sb="2" eb="4">
      <t>コスウ</t>
    </rPh>
    <phoneticPr fontId="20"/>
  </si>
  <si>
    <t>賃貸化戸数</t>
    <rPh sb="3" eb="5">
      <t>コスウ</t>
    </rPh>
    <phoneticPr fontId="20"/>
  </si>
  <si>
    <t>設計図書有</t>
    <rPh sb="4" eb="5">
      <t>アリ</t>
    </rPh>
    <phoneticPr fontId="20"/>
  </si>
  <si>
    <t>設計図書無</t>
    <rPh sb="4" eb="5">
      <t>ナシ</t>
    </rPh>
    <phoneticPr fontId="20"/>
  </si>
  <si>
    <t>耐震診断有</t>
    <rPh sb="4" eb="5">
      <t>アリ</t>
    </rPh>
    <phoneticPr fontId="20"/>
  </si>
  <si>
    <t>耐震診断無</t>
    <rPh sb="4" eb="5">
      <t>ナシ</t>
    </rPh>
    <phoneticPr fontId="20"/>
  </si>
  <si>
    <t>耐震改修有</t>
    <rPh sb="4" eb="5">
      <t>アリ</t>
    </rPh>
    <phoneticPr fontId="20"/>
  </si>
  <si>
    <t>耐震改修無</t>
    <rPh sb="4" eb="5">
      <t>ナシ</t>
    </rPh>
    <phoneticPr fontId="20"/>
  </si>
  <si>
    <t>届出時点</t>
    <rPh sb="0" eb="4">
      <t>トドケデジテン</t>
    </rPh>
    <phoneticPr fontId="21"/>
  </si>
  <si>
    <t>すまい・る</t>
    <phoneticPr fontId="20"/>
  </si>
  <si>
    <t>住　所</t>
    <rPh sb="0" eb="1">
      <t>ジュウ</t>
    </rPh>
    <rPh sb="2" eb="3">
      <t>ショ</t>
    </rPh>
    <phoneticPr fontId="21"/>
  </si>
  <si>
    <t>新規</t>
    <rPh sb="0" eb="2">
      <t>シンキ</t>
    </rPh>
    <phoneticPr fontId="20"/>
  </si>
  <si>
    <t>法人名</t>
    <rPh sb="0" eb="2">
      <t>ホウジン</t>
    </rPh>
    <rPh sb="2" eb="3">
      <t>メイ</t>
    </rPh>
    <phoneticPr fontId="21"/>
  </si>
  <si>
    <t>支店名・担当部署</t>
    <rPh sb="4" eb="6">
      <t>タントウ</t>
    </rPh>
    <rPh sb="6" eb="8">
      <t>ブショ</t>
    </rPh>
    <phoneticPr fontId="20"/>
  </si>
  <si>
    <t>所在地</t>
    <phoneticPr fontId="21"/>
  </si>
  <si>
    <t>郵便番号
（届出者）</t>
    <phoneticPr fontId="21"/>
  </si>
  <si>
    <t>住所１
（届出者）</t>
    <rPh sb="0" eb="2">
      <t>ジュウショ</t>
    </rPh>
    <phoneticPr fontId="21"/>
  </si>
  <si>
    <t>住所２
（届出者）</t>
    <rPh sb="0" eb="2">
      <t>ジュウショ</t>
    </rPh>
    <phoneticPr fontId="21"/>
  </si>
  <si>
    <t>法人名
（届出者）</t>
    <rPh sb="0" eb="2">
      <t>ホウジン</t>
    </rPh>
    <rPh sb="2" eb="3">
      <t>メイ</t>
    </rPh>
    <phoneticPr fontId="21"/>
  </si>
  <si>
    <t>代表者氏名
（届出者）</t>
    <rPh sb="0" eb="3">
      <t>ダイヒョウシャ</t>
    </rPh>
    <rPh sb="3" eb="5">
      <t>シメイ</t>
    </rPh>
    <phoneticPr fontId="20"/>
  </si>
  <si>
    <t>電話番号
（届出者）</t>
    <rPh sb="0" eb="2">
      <t>デンワ</t>
    </rPh>
    <rPh sb="2" eb="4">
      <t>バンゴウ</t>
    </rPh>
    <phoneticPr fontId="21"/>
  </si>
  <si>
    <t>電子メールアドレス
（届出者）</t>
    <rPh sb="0" eb="2">
      <t>デンシ</t>
    </rPh>
    <phoneticPr fontId="21"/>
  </si>
  <si>
    <t>郵便番号
（委託者）</t>
    <rPh sb="8" eb="9">
      <t>シャ</t>
    </rPh>
    <phoneticPr fontId="21"/>
  </si>
  <si>
    <t>住所
（委託者）</t>
    <rPh sb="0" eb="2">
      <t>ジュウショ</t>
    </rPh>
    <phoneticPr fontId="21"/>
  </si>
  <si>
    <t>法人名
（委託者）</t>
    <phoneticPr fontId="20"/>
  </si>
  <si>
    <t>支店名・担当部署
（委託者）</t>
    <rPh sb="0" eb="3">
      <t>シテンメイ</t>
    </rPh>
    <phoneticPr fontId="21"/>
  </si>
  <si>
    <t>電話番号
（委託者）</t>
    <phoneticPr fontId="21"/>
  </si>
  <si>
    <t>電子メールアドレス
（委託者）</t>
    <phoneticPr fontId="21"/>
  </si>
  <si>
    <t>大 府 市 長 殿</t>
    <rPh sb="0" eb="1">
      <t>オオ</t>
    </rPh>
    <rPh sb="2" eb="3">
      <t>フ</t>
    </rPh>
    <rPh sb="4" eb="5">
      <t>シ</t>
    </rPh>
    <rPh sb="6" eb="7">
      <t>チョウ</t>
    </rPh>
    <rPh sb="8" eb="9">
      <t>ドノ</t>
    </rPh>
    <phoneticPr fontId="20"/>
  </si>
  <si>
    <t>町</t>
    <rPh sb="0" eb="1">
      <t>チョウ</t>
    </rPh>
    <phoneticPr fontId="21"/>
  </si>
  <si>
    <t>マンション管理状況届出書</t>
    <phoneticPr fontId="25"/>
  </si>
  <si>
    <t>変更</t>
    <rPh sb="0" eb="2">
      <t>ヘンコウ</t>
    </rPh>
    <phoneticPr fontId="25"/>
  </si>
  <si>
    <t>年</t>
    <phoneticPr fontId="26"/>
  </si>
  <si>
    <t>月</t>
    <phoneticPr fontId="26"/>
  </si>
  <si>
    <t>日</t>
    <phoneticPr fontId="26"/>
  </si>
  <si>
    <t>管理者</t>
    <phoneticPr fontId="25"/>
  </si>
  <si>
    <t>管理組合法人の理事</t>
    <phoneticPr fontId="25"/>
  </si>
  <si>
    <t>郵便番号</t>
    <rPh sb="0" eb="2">
      <t>ユウビン</t>
    </rPh>
    <rPh sb="2" eb="4">
      <t>バンゴウ</t>
    </rPh>
    <phoneticPr fontId="25"/>
  </si>
  <si>
    <t>氏　　名（法人名）</t>
    <phoneticPr fontId="26"/>
  </si>
  <si>
    <t>電話番号</t>
    <phoneticPr fontId="26"/>
  </si>
  <si>
    <t>電子メールアドレス</t>
    <rPh sb="0" eb="2">
      <t>デンシ</t>
    </rPh>
    <phoneticPr fontId="25"/>
  </si>
  <si>
    <t>マンションの概要</t>
    <phoneticPr fontId="25"/>
  </si>
  <si>
    <t>名称・棟名称</t>
    <phoneticPr fontId="25"/>
  </si>
  <si>
    <t>マンション名</t>
    <rPh sb="5" eb="6">
      <t>メイ</t>
    </rPh>
    <phoneticPr fontId="26"/>
  </si>
  <si>
    <t>棟名</t>
    <rPh sb="0" eb="1">
      <t>トウ</t>
    </rPh>
    <rPh sb="1" eb="2">
      <t>メイ</t>
    </rPh>
    <phoneticPr fontId="26"/>
  </si>
  <si>
    <t>管理組合名</t>
    <rPh sb="0" eb="2">
      <t>カンリ</t>
    </rPh>
    <rPh sb="2" eb="4">
      <t>クミアイ</t>
    </rPh>
    <rPh sb="4" eb="5">
      <t>メイ</t>
    </rPh>
    <phoneticPr fontId="25"/>
  </si>
  <si>
    <t>住宅及び非住宅（</t>
    <phoneticPr fontId="26"/>
  </si>
  <si>
    <t>店舗</t>
    <rPh sb="0" eb="2">
      <t>テンポ</t>
    </rPh>
    <phoneticPr fontId="26"/>
  </si>
  <si>
    <t>事務所</t>
    <rPh sb="0" eb="2">
      <t>ジム</t>
    </rPh>
    <rPh sb="2" eb="3">
      <t>ショ</t>
    </rPh>
    <phoneticPr fontId="26"/>
  </si>
  <si>
    <t>その他</t>
    <rPh sb="2" eb="3">
      <t>タ</t>
    </rPh>
    <phoneticPr fontId="26"/>
  </si>
  <si>
    <t>）</t>
    <phoneticPr fontId="25"/>
  </si>
  <si>
    <t>戸</t>
    <rPh sb="0" eb="1">
      <t>コ</t>
    </rPh>
    <phoneticPr fontId="25"/>
  </si>
  <si>
    <t>地上</t>
    <phoneticPr fontId="26"/>
  </si>
  <si>
    <t>／</t>
    <phoneticPr fontId="26"/>
  </si>
  <si>
    <t>地下</t>
    <phoneticPr fontId="26"/>
  </si>
  <si>
    <t>階</t>
    <phoneticPr fontId="26"/>
  </si>
  <si>
    <t>㎡</t>
    <phoneticPr fontId="25"/>
  </si>
  <si>
    <t>建設された年月</t>
    <rPh sb="0" eb="2">
      <t>ケンセツ</t>
    </rPh>
    <rPh sb="5" eb="6">
      <t>ネン</t>
    </rPh>
    <rPh sb="6" eb="7">
      <t>ガツ</t>
    </rPh>
    <phoneticPr fontId="25"/>
  </si>
  <si>
    <t>年</t>
    <phoneticPr fontId="26"/>
  </si>
  <si>
    <t>月</t>
    <phoneticPr fontId="26"/>
  </si>
  <si>
    <t>（</t>
    <phoneticPr fontId="25"/>
  </si>
  <si>
    <t>管理組合の運営状況</t>
    <rPh sb="7" eb="9">
      <t>ジョウキョウ</t>
    </rPh>
    <phoneticPr fontId="26"/>
  </si>
  <si>
    <t>管理形態
（管理事務の実施状況）</t>
    <rPh sb="6" eb="8">
      <t>カンリ</t>
    </rPh>
    <rPh sb="8" eb="10">
      <t>ジム</t>
    </rPh>
    <rPh sb="11" eb="13">
      <t>ジッシ</t>
    </rPh>
    <rPh sb="13" eb="15">
      <t>ジョウキョウ</t>
    </rPh>
    <phoneticPr fontId="25"/>
  </si>
  <si>
    <t>管理事務を委託している</t>
    <rPh sb="0" eb="2">
      <t>カンリ</t>
    </rPh>
    <rPh sb="2" eb="4">
      <t>ジム</t>
    </rPh>
    <rPh sb="5" eb="7">
      <t>イタク</t>
    </rPh>
    <phoneticPr fontId="25"/>
  </si>
  <si>
    <t>委託内容</t>
    <rPh sb="0" eb="2">
      <t>イタク</t>
    </rPh>
    <rPh sb="2" eb="4">
      <t>ナイヨウ</t>
    </rPh>
    <phoneticPr fontId="25"/>
  </si>
  <si>
    <t>会計の収入及び支出の調定</t>
    <rPh sb="0" eb="2">
      <t>カイケイ</t>
    </rPh>
    <rPh sb="3" eb="5">
      <t>シュウニュウ</t>
    </rPh>
    <rPh sb="5" eb="6">
      <t>オヨ</t>
    </rPh>
    <rPh sb="7" eb="9">
      <t>シシュツ</t>
    </rPh>
    <rPh sb="10" eb="12">
      <t>チョウテイ</t>
    </rPh>
    <phoneticPr fontId="25"/>
  </si>
  <si>
    <t>出納</t>
    <phoneticPr fontId="25"/>
  </si>
  <si>
    <t>その他</t>
    <rPh sb="2" eb="3">
      <t>タ</t>
    </rPh>
    <phoneticPr fontId="25"/>
  </si>
  <si>
    <t>管理組合が全ての管理事務を行っている</t>
    <rPh sb="0" eb="2">
      <t>カンリ</t>
    </rPh>
    <rPh sb="2" eb="4">
      <t>クミアイ</t>
    </rPh>
    <rPh sb="5" eb="6">
      <t>スベ</t>
    </rPh>
    <rPh sb="8" eb="10">
      <t>カンリ</t>
    </rPh>
    <rPh sb="10" eb="12">
      <t>ジム</t>
    </rPh>
    <rPh sb="13" eb="14">
      <t>オコナ</t>
    </rPh>
    <phoneticPr fontId="25"/>
  </si>
  <si>
    <t>有</t>
    <rPh sb="0" eb="1">
      <t>アリ</t>
    </rPh>
    <phoneticPr fontId="26"/>
  </si>
  <si>
    <t>作成又は直近の改正の年月</t>
    <rPh sb="0" eb="2">
      <t>サクセイ</t>
    </rPh>
    <rPh sb="2" eb="3">
      <t>マタ</t>
    </rPh>
    <rPh sb="4" eb="6">
      <t>チョッキン</t>
    </rPh>
    <rPh sb="7" eb="9">
      <t>カイセイ</t>
    </rPh>
    <rPh sb="10" eb="12">
      <t>ネンゲツ</t>
    </rPh>
    <phoneticPr fontId="25"/>
  </si>
  <si>
    <t>年</t>
    <phoneticPr fontId="25"/>
  </si>
  <si>
    <t>月</t>
    <phoneticPr fontId="25"/>
  </si>
  <si>
    <t>無</t>
    <rPh sb="0" eb="1">
      <t>ナシ</t>
    </rPh>
    <phoneticPr fontId="26"/>
  </si>
  <si>
    <t>総会の開催頻度</t>
    <rPh sb="0" eb="2">
      <t>ソウカイ</t>
    </rPh>
    <rPh sb="3" eb="5">
      <t>カイサイ</t>
    </rPh>
    <rPh sb="5" eb="7">
      <t>ヒンド</t>
    </rPh>
    <phoneticPr fontId="25"/>
  </si>
  <si>
    <t>年1回以上開催している</t>
    <rPh sb="0" eb="1">
      <t>ネン</t>
    </rPh>
    <rPh sb="2" eb="5">
      <t>カイイジョウ</t>
    </rPh>
    <rPh sb="5" eb="7">
      <t>カイサイ</t>
    </rPh>
    <phoneticPr fontId="25"/>
  </si>
  <si>
    <t>年1回開催していない</t>
    <rPh sb="0" eb="1">
      <t>ネン</t>
    </rPh>
    <rPh sb="2" eb="3">
      <t>カイ</t>
    </rPh>
    <rPh sb="3" eb="5">
      <t>カイサイ</t>
    </rPh>
    <phoneticPr fontId="25"/>
  </si>
  <si>
    <t>次ページへ続く</t>
    <rPh sb="0" eb="1">
      <t>ジ</t>
    </rPh>
    <rPh sb="5" eb="6">
      <t>ツヅ</t>
    </rPh>
    <phoneticPr fontId="26"/>
  </si>
  <si>
    <t>年</t>
    <rPh sb="0" eb="1">
      <t>ネン</t>
    </rPh>
    <phoneticPr fontId="25"/>
  </si>
  <si>
    <t>月</t>
    <rPh sb="0" eb="1">
      <t>ガツ</t>
    </rPh>
    <phoneticPr fontId="25"/>
  </si>
  <si>
    <t>有</t>
    <rPh sb="0" eb="1">
      <t>アリ</t>
    </rPh>
    <phoneticPr fontId="25"/>
  </si>
  <si>
    <t>有</t>
    <phoneticPr fontId="26"/>
  </si>
  <si>
    <t>直近の実施予定</t>
    <rPh sb="0" eb="2">
      <t>チョッキン</t>
    </rPh>
    <rPh sb="3" eb="5">
      <t>ジッシ</t>
    </rPh>
    <rPh sb="5" eb="7">
      <t>ヨテイ</t>
    </rPh>
    <phoneticPr fontId="25"/>
  </si>
  <si>
    <t>上記の届出事項以外に、以下の事項についても記入をお願いします。</t>
    <rPh sb="0" eb="2">
      <t>ジョウキ</t>
    </rPh>
    <rPh sb="3" eb="5">
      <t>トドケデ</t>
    </rPh>
    <rPh sb="5" eb="7">
      <t>ジコウ</t>
    </rPh>
    <rPh sb="7" eb="9">
      <t>イガイ</t>
    </rPh>
    <rPh sb="11" eb="13">
      <t>イカ</t>
    </rPh>
    <rPh sb="14" eb="16">
      <t>ジコウ</t>
    </rPh>
    <rPh sb="21" eb="23">
      <t>キニュウ</t>
    </rPh>
    <rPh sb="25" eb="26">
      <t>ネガ</t>
    </rPh>
    <phoneticPr fontId="25"/>
  </si>
  <si>
    <t>その他の事項</t>
    <rPh sb="2" eb="3">
      <t>タ</t>
    </rPh>
    <rPh sb="4" eb="6">
      <t>ジコウ</t>
    </rPh>
    <phoneticPr fontId="25"/>
  </si>
  <si>
    <t>空き住戸</t>
    <rPh sb="0" eb="1">
      <t>ア</t>
    </rPh>
    <rPh sb="2" eb="4">
      <t>ジュウコ</t>
    </rPh>
    <phoneticPr fontId="25"/>
  </si>
  <si>
    <t>0%</t>
    <phoneticPr fontId="25"/>
  </si>
  <si>
    <t>～5%</t>
    <phoneticPr fontId="25"/>
  </si>
  <si>
    <t>～10%</t>
    <phoneticPr fontId="25"/>
  </si>
  <si>
    <t>～20%</t>
    <phoneticPr fontId="25"/>
  </si>
  <si>
    <t>～30%</t>
    <phoneticPr fontId="25"/>
  </si>
  <si>
    <t>30%超</t>
    <rPh sb="2" eb="3">
      <t>チョウ</t>
    </rPh>
    <phoneticPr fontId="25"/>
  </si>
  <si>
    <t>修繕積立金の運用先</t>
    <rPh sb="0" eb="2">
      <t>シュウゼン</t>
    </rPh>
    <rPh sb="2" eb="4">
      <t>ツミタテ</t>
    </rPh>
    <rPh sb="4" eb="5">
      <t>キン</t>
    </rPh>
    <rPh sb="6" eb="8">
      <t>ウンヨウ</t>
    </rPh>
    <rPh sb="8" eb="9">
      <t>サキ</t>
    </rPh>
    <phoneticPr fontId="25"/>
  </si>
  <si>
    <t>普通預金</t>
    <rPh sb="0" eb="3">
      <t>フツウヨキン</t>
    </rPh>
    <phoneticPr fontId="25"/>
  </si>
  <si>
    <t>定期預金</t>
    <rPh sb="0" eb="1">
      <t>テイキ</t>
    </rPh>
    <rPh sb="1" eb="3">
      <t>ヨキン</t>
    </rPh>
    <phoneticPr fontId="25"/>
  </si>
  <si>
    <t>決済用預金</t>
    <rPh sb="0" eb="1">
      <t>ケッサイ</t>
    </rPh>
    <rPh sb="1" eb="2">
      <t>ヨウ</t>
    </rPh>
    <rPh sb="2" eb="4">
      <t>ヨキン</t>
    </rPh>
    <phoneticPr fontId="25"/>
  </si>
  <si>
    <t>住宅金融支援機構のマンションすまい・る債</t>
    <rPh sb="0" eb="2">
      <t>ジュウタク</t>
    </rPh>
    <rPh sb="2" eb="4">
      <t>キンユウ</t>
    </rPh>
    <rPh sb="4" eb="6">
      <t>シエン</t>
    </rPh>
    <rPh sb="6" eb="8">
      <t>キコウ</t>
    </rPh>
    <rPh sb="19" eb="20">
      <t>サイ</t>
    </rPh>
    <phoneticPr fontId="25"/>
  </si>
  <si>
    <t>積み立て型マンション保険</t>
    <rPh sb="0" eb="1">
      <t>ツ</t>
    </rPh>
    <rPh sb="2" eb="3">
      <t>タ</t>
    </rPh>
    <rPh sb="4" eb="5">
      <t>ガタ</t>
    </rPh>
    <rPh sb="10" eb="12">
      <t>ホケン</t>
    </rPh>
    <phoneticPr fontId="25"/>
  </si>
  <si>
    <t>）</t>
    <phoneticPr fontId="25"/>
  </si>
  <si>
    <t>設計図書の保管</t>
    <rPh sb="0" eb="4">
      <t>セッケイトショ</t>
    </rPh>
    <rPh sb="5" eb="7">
      <t>ホカン</t>
    </rPh>
    <phoneticPr fontId="25"/>
  </si>
  <si>
    <t>耐震診断</t>
    <rPh sb="0" eb="2">
      <t>タイシン</t>
    </rPh>
    <rPh sb="2" eb="4">
      <t>シンダン</t>
    </rPh>
    <phoneticPr fontId="25"/>
  </si>
  <si>
    <t>実施済</t>
    <rPh sb="0" eb="2">
      <t>ジッシ</t>
    </rPh>
    <rPh sb="2" eb="3">
      <t>ズ</t>
    </rPh>
    <phoneticPr fontId="26"/>
  </si>
  <si>
    <t>耐震性の有無</t>
    <rPh sb="0" eb="3">
      <t>タイシンセイ</t>
    </rPh>
    <rPh sb="4" eb="6">
      <t>ウム</t>
    </rPh>
    <phoneticPr fontId="25"/>
  </si>
  <si>
    <t>無</t>
    <rPh sb="0" eb="1">
      <t>ナ</t>
    </rPh>
    <phoneticPr fontId="25"/>
  </si>
  <si>
    <t>未実施</t>
    <rPh sb="0" eb="3">
      <t>ミジッシ</t>
    </rPh>
    <phoneticPr fontId="25"/>
  </si>
  <si>
    <t>耐震改修</t>
    <rPh sb="0" eb="2">
      <t>タイシン</t>
    </rPh>
    <rPh sb="2" eb="4">
      <t>カイシュウ</t>
    </rPh>
    <phoneticPr fontId="25"/>
  </si>
  <si>
    <t>防災への取組</t>
    <rPh sb="0" eb="2">
      <t>ボウサイ</t>
    </rPh>
    <rPh sb="4" eb="6">
      <t>トリクミ</t>
    </rPh>
    <phoneticPr fontId="25"/>
  </si>
  <si>
    <t>防災用品の備蓄</t>
    <rPh sb="0" eb="2">
      <t>ボウサイ</t>
    </rPh>
    <rPh sb="2" eb="4">
      <t>ヨウヒン</t>
    </rPh>
    <rPh sb="5" eb="7">
      <t>ビチク</t>
    </rPh>
    <phoneticPr fontId="25"/>
  </si>
  <si>
    <t>自主防災組織</t>
    <rPh sb="0" eb="2">
      <t>ジシュ</t>
    </rPh>
    <rPh sb="2" eb="4">
      <t>ボウサイ</t>
    </rPh>
    <rPh sb="4" eb="6">
      <t>ソシキ</t>
    </rPh>
    <phoneticPr fontId="25"/>
  </si>
  <si>
    <t>防災マニュアル</t>
    <rPh sb="0" eb="2">
      <t>ボウサイ</t>
    </rPh>
    <phoneticPr fontId="25"/>
  </si>
  <si>
    <t>防災訓練の実施</t>
    <rPh sb="0" eb="2">
      <t>ボウサイ</t>
    </rPh>
    <rPh sb="2" eb="4">
      <t>クンレン</t>
    </rPh>
    <rPh sb="5" eb="7">
      <t>ジッシ</t>
    </rPh>
    <phoneticPr fontId="25"/>
  </si>
  <si>
    <t>要支援者名簿</t>
    <rPh sb="0" eb="1">
      <t>ヨウ</t>
    </rPh>
    <rPh sb="1" eb="4">
      <t>シエンシャ</t>
    </rPh>
    <rPh sb="4" eb="6">
      <t>メイボ</t>
    </rPh>
    <phoneticPr fontId="25"/>
  </si>
  <si>
    <t>安否確認方法の定め</t>
    <rPh sb="0" eb="6">
      <t>アンピカクニンホウホウ</t>
    </rPh>
    <rPh sb="7" eb="8">
      <t>サダ</t>
    </rPh>
    <phoneticPr fontId="25"/>
  </si>
  <si>
    <t>（</t>
    <phoneticPr fontId="25"/>
  </si>
  <si>
    <t>備考</t>
    <rPh sb="0" eb="2">
      <t>ビコウ</t>
    </rPh>
    <phoneticPr fontId="25"/>
  </si>
  <si>
    <t>受付年月日</t>
    <rPh sb="0" eb="5">
      <t>ウケツケネンガッピ</t>
    </rPh>
    <phoneticPr fontId="25"/>
  </si>
  <si>
    <t>日</t>
    <rPh sb="0" eb="1">
      <t>ニチ</t>
    </rPh>
    <phoneticPr fontId="25"/>
  </si>
  <si>
    <t>受理年月日</t>
    <rPh sb="0" eb="2">
      <t>ジュリ</t>
    </rPh>
    <rPh sb="2" eb="5">
      <t>ネンガッピ</t>
    </rPh>
    <phoneticPr fontId="25"/>
  </si>
  <si>
    <t>町</t>
    <rPh sb="0" eb="1">
      <t>チョウ</t>
    </rPh>
    <phoneticPr fontId="26"/>
  </si>
  <si>
    <t>第１号様式その１（第２条関係）</t>
    <rPh sb="9" eb="10">
      <t>ダイ</t>
    </rPh>
    <rPh sb="11" eb="12">
      <t>ジョウ</t>
    </rPh>
    <rPh sb="12" eb="14">
      <t>カンケイ</t>
    </rPh>
    <phoneticPr fontId="20"/>
  </si>
  <si>
    <t>第１号様式その２（第２条関係）</t>
    <rPh sb="9" eb="10">
      <t>ダイ</t>
    </rPh>
    <rPh sb="11" eb="12">
      <t>ジョウ</t>
    </rPh>
    <rPh sb="12" eb="14">
      <t>カンケイ</t>
    </rPh>
    <phoneticPr fontId="20"/>
  </si>
  <si>
    <t>【届出内容に変更があった場合】</t>
    <phoneticPr fontId="25"/>
  </si>
  <si>
    <t>届出番号</t>
    <phoneticPr fontId="25"/>
  </si>
  <si>
    <t>大府市マンションの管理の適正化の推進に関する条例第12条第１項・第３項の規定により、</t>
    <rPh sb="0" eb="3">
      <t>オオブシ</t>
    </rPh>
    <rPh sb="28" eb="29">
      <t>ダイ</t>
    </rPh>
    <rPh sb="30" eb="31">
      <t>コウ</t>
    </rPh>
    <rPh sb="32" eb="33">
      <t>ダイ</t>
    </rPh>
    <rPh sb="34" eb="35">
      <t>コウ</t>
    </rPh>
    <rPh sb="36" eb="38">
      <t>キテイ</t>
    </rPh>
    <phoneticPr fontId="21"/>
  </si>
  <si>
    <t>大府市マンションの管理の適正化の推進に関する条例第12条第２項・第４項の規定により、</t>
    <rPh sb="28" eb="29">
      <t>ダイ</t>
    </rPh>
    <rPh sb="30" eb="31">
      <t>コウ</t>
    </rPh>
    <rPh sb="32" eb="33">
      <t>ダイ</t>
    </rPh>
    <rPh sb="34" eb="35">
      <t>コウ</t>
    </rPh>
    <rPh sb="36" eb="38">
      <t>キテイ</t>
    </rPh>
    <phoneticPr fontId="26"/>
  </si>
  <si>
    <t>管理事務の委託状況
（マンション管理業者に委託している場合）</t>
    <rPh sb="7" eb="9">
      <t>ジョウキョウ</t>
    </rPh>
    <rPh sb="27" eb="29">
      <t>バアイ</t>
    </rPh>
    <phoneticPr fontId="20"/>
  </si>
  <si>
    <t>20%超</t>
    <rPh sb="3" eb="4">
      <t>チョウ</t>
    </rPh>
    <phoneticPr fontId="20"/>
  </si>
  <si>
    <t>不明</t>
    <rPh sb="0" eb="2">
      <t>フメイ</t>
    </rPh>
    <phoneticPr fontId="20"/>
  </si>
  <si>
    <t>過去の実施内容</t>
    <rPh sb="0" eb="2">
      <t>カコ</t>
    </rPh>
    <rPh sb="3" eb="5">
      <t>ジッシ</t>
    </rPh>
    <rPh sb="5" eb="7">
      <t>ナイヨウ</t>
    </rPh>
    <phoneticPr fontId="20"/>
  </si>
  <si>
    <t>自治会加入</t>
    <rPh sb="0" eb="3">
      <t>ジチカイ</t>
    </rPh>
    <rPh sb="3" eb="5">
      <t>カニュウ</t>
    </rPh>
    <phoneticPr fontId="20"/>
  </si>
  <si>
    <t>定期</t>
    <rPh sb="0" eb="2">
      <t>テイキ</t>
    </rPh>
    <phoneticPr fontId="20"/>
  </si>
  <si>
    <t>有</t>
  </si>
  <si>
    <t>20%超</t>
    <rPh sb="3" eb="4">
      <t>コ</t>
    </rPh>
    <phoneticPr fontId="20"/>
  </si>
  <si>
    <t>自治会加入有</t>
    <rPh sb="0" eb="3">
      <t>ジチカイ</t>
    </rPh>
    <rPh sb="3" eb="5">
      <t>カニュウ</t>
    </rPh>
    <rPh sb="5" eb="6">
      <t>アリ</t>
    </rPh>
    <phoneticPr fontId="20"/>
  </si>
  <si>
    <t>自治会加入無</t>
    <rPh sb="0" eb="3">
      <t>ジチカイ</t>
    </rPh>
    <rPh sb="3" eb="5">
      <t>カニュウ</t>
    </rPh>
    <rPh sb="5" eb="6">
      <t>ナシ</t>
    </rPh>
    <phoneticPr fontId="20"/>
  </si>
  <si>
    <t>実施内容</t>
    <rPh sb="0" eb="4">
      <t>ジッシナイヨウ</t>
    </rPh>
    <phoneticPr fontId="20"/>
  </si>
  <si>
    <t>実施内容</t>
    <rPh sb="0" eb="4">
      <t>ジッシナイヨウ</t>
    </rPh>
    <phoneticPr fontId="25"/>
  </si>
  <si>
    <t>定期</t>
    <rPh sb="0" eb="2">
      <t>テイキ</t>
    </rPh>
    <phoneticPr fontId="25"/>
  </si>
  <si>
    <t>新規</t>
    <rPh sb="0" eb="2">
      <t>シンキ</t>
    </rPh>
    <phoneticPr fontId="20"/>
  </si>
  <si>
    <t>定期</t>
    <rPh sb="0" eb="2">
      <t>テイキ</t>
    </rPh>
    <phoneticPr fontId="25"/>
  </si>
  <si>
    <t>変更</t>
    <rPh sb="0" eb="2">
      <t>ヘンコウ</t>
    </rPh>
    <phoneticPr fontId="25"/>
  </si>
  <si>
    <r>
      <t xml:space="preserve">住　所
</t>
    </r>
    <r>
      <rPr>
        <sz val="10"/>
        <color rgb="FF000000"/>
        <rFont val="ＭＳ 明朝"/>
        <family val="1"/>
        <charset val="128"/>
      </rPr>
      <t>(所在地)</t>
    </r>
    <rPh sb="5" eb="8">
      <t>ショザイチ</t>
    </rPh>
    <phoneticPr fontId="21"/>
  </si>
  <si>
    <t>(代表者氏名・担当者氏名)</t>
    <rPh sb="1" eb="4">
      <t>ダイヒョウシャ</t>
    </rPh>
    <rPh sb="4" eb="6">
      <t>シメイ</t>
    </rPh>
    <rPh sb="7" eb="12">
      <t>タントウシャシメイ</t>
    </rPh>
    <phoneticPr fontId="21"/>
  </si>
  <si>
    <t>平面</t>
    <rPh sb="0" eb="2">
      <t>ヘイメン</t>
    </rPh>
    <phoneticPr fontId="20"/>
  </si>
  <si>
    <t>自走式</t>
    <rPh sb="0" eb="3">
      <t>ジソウシキ</t>
    </rPh>
    <phoneticPr fontId="20"/>
  </si>
  <si>
    <t>機械式</t>
    <rPh sb="0" eb="3">
      <t>キカイシキ</t>
    </rPh>
    <phoneticPr fontId="20"/>
  </si>
  <si>
    <t>（</t>
    <phoneticPr fontId="20"/>
  </si>
  <si>
    <t>）</t>
    <phoneticPr fontId="20"/>
  </si>
  <si>
    <t>台</t>
    <rPh sb="0" eb="1">
      <t>ダイ</t>
    </rPh>
    <phoneticPr fontId="20"/>
  </si>
  <si>
    <t>無</t>
    <rPh sb="0" eb="1">
      <t>ナシ</t>
    </rPh>
    <phoneticPr fontId="20"/>
  </si>
  <si>
    <t>駐車場の合計台数</t>
    <rPh sb="0" eb="3">
      <t>チュウシャジョウ</t>
    </rPh>
    <rPh sb="4" eb="8">
      <t>ゴウケイダイスウ</t>
    </rPh>
    <phoneticPr fontId="20"/>
  </si>
  <si>
    <t>平面</t>
    <rPh sb="0" eb="2">
      <t>ヘイメン</t>
    </rPh>
    <phoneticPr fontId="25"/>
  </si>
  <si>
    <t>台数（自走式、機械式）</t>
    <rPh sb="3" eb="6">
      <t>ジソウシキ</t>
    </rPh>
    <rPh sb="7" eb="10">
      <t>キカイシキ</t>
    </rPh>
    <phoneticPr fontId="21"/>
  </si>
  <si>
    <t>台数（平面）</t>
    <rPh sb="0" eb="2">
      <t>ダイスウ</t>
    </rPh>
    <rPh sb="3" eb="5">
      <t>ヘイメン</t>
    </rPh>
    <phoneticPr fontId="20"/>
  </si>
  <si>
    <t>台数(自走式、機械式)</t>
    <rPh sb="3" eb="6">
      <t>ジソウシキ</t>
    </rPh>
    <rPh sb="7" eb="10">
      <t>キカイシキ</t>
    </rPh>
    <phoneticPr fontId="21"/>
  </si>
  <si>
    <t>台数（平面）</t>
    <phoneticPr fontId="25"/>
  </si>
  <si>
    <t>年目</t>
    <rPh sb="0" eb="2">
      <t>ネンメ</t>
    </rPh>
    <phoneticPr fontId="20"/>
  </si>
  <si>
    <t>計画期間の経過年数</t>
    <rPh sb="0" eb="4">
      <t>ケイカクキカン</t>
    </rPh>
    <rPh sb="5" eb="7">
      <t>ケイカ</t>
    </rPh>
    <rPh sb="7" eb="9">
      <t>ネンスウ</t>
    </rPh>
    <phoneticPr fontId="20"/>
  </si>
  <si>
    <t>月</t>
    <rPh sb="0" eb="1">
      <t>ガツ</t>
    </rPh>
    <phoneticPr fontId="25"/>
  </si>
  <si>
    <t>現在</t>
    <rPh sb="0" eb="2">
      <t>ゲンザイ</t>
    </rPh>
    <phoneticPr fontId="25"/>
  </si>
  <si>
    <t>年目</t>
    <rPh sb="0" eb="2">
      <t>ネンメ</t>
    </rPh>
    <phoneticPr fontId="25"/>
  </si>
  <si>
    <t>現在</t>
    <rPh sb="0" eb="2">
      <t>ゲンザイ</t>
    </rPh>
    <phoneticPr fontId="20"/>
  </si>
  <si>
    <r>
      <t>注　</t>
    </r>
    <r>
      <rPr>
        <u/>
        <sz val="11"/>
        <rFont val="ＭＳ 明朝"/>
        <family val="1"/>
        <charset val="128"/>
      </rPr>
      <t>耐震診断、耐震改修は1981年5月31日以前に建築確認を受けたマンションのみ</t>
    </r>
    <r>
      <rPr>
        <sz val="11"/>
        <rFont val="ＭＳ 明朝"/>
        <family val="1"/>
        <charset val="128"/>
      </rPr>
      <t>記載してください。</t>
    </r>
    <rPh sb="0" eb="1">
      <t>チュウ</t>
    </rPh>
    <rPh sb="2" eb="4">
      <t>タイシン</t>
    </rPh>
    <rPh sb="4" eb="6">
      <t>シンダン</t>
    </rPh>
    <rPh sb="7" eb="9">
      <t>タイシン</t>
    </rPh>
    <rPh sb="9" eb="11">
      <t>カイシュウ</t>
    </rPh>
    <rPh sb="40" eb="42">
      <t>キサイ</t>
    </rPh>
    <phoneticPr fontId="25"/>
  </si>
  <si>
    <r>
      <t>注　</t>
    </r>
    <r>
      <rPr>
        <u/>
        <sz val="11"/>
        <color rgb="FF000000"/>
        <rFont val="ＭＳ 明朝"/>
        <family val="1"/>
        <charset val="128"/>
      </rPr>
      <t>耐震診断、耐震改修は1981年5月31日以前に建築確認を受けたマンションのみ記載</t>
    </r>
    <r>
      <rPr>
        <sz val="11"/>
        <color rgb="FF000000"/>
        <rFont val="ＭＳ 明朝"/>
        <family val="1"/>
        <charset val="128"/>
      </rPr>
      <t>してください。</t>
    </r>
    <rPh sb="0" eb="1">
      <t>チュウ</t>
    </rPh>
    <rPh sb="2" eb="4">
      <t>タイシン</t>
    </rPh>
    <rPh sb="4" eb="6">
      <t>シンダン</t>
    </rPh>
    <rPh sb="7" eb="9">
      <t>タイシン</t>
    </rPh>
    <rPh sb="9" eb="11">
      <t>カイシュウ</t>
    </rPh>
    <rPh sb="40" eb="42">
      <t>キサイ</t>
    </rPh>
    <phoneticPr fontId="20"/>
  </si>
  <si>
    <t>新規</t>
    <rPh sb="0" eb="2">
      <t>シンキ</t>
    </rPh>
    <phoneticPr fontId="25"/>
  </si>
  <si>
    <t>変更</t>
    <rPh sb="0" eb="2">
      <t>ヘンコウ</t>
    </rPh>
    <phoneticPr fontId="25"/>
  </si>
  <si>
    <t>書き換えデータ</t>
    <rPh sb="0" eb="1">
      <t>カ</t>
    </rPh>
    <rPh sb="2" eb="3">
      <t>カ</t>
    </rPh>
    <phoneticPr fontId="25"/>
  </si>
  <si>
    <t>定期</t>
    <rPh sb="0" eb="2">
      <t>テイキ</t>
    </rPh>
    <phoneticPr fontId="25"/>
  </si>
  <si>
    <t>作成定期年月</t>
    <rPh sb="0" eb="2">
      <t>サクセイ</t>
    </rPh>
    <rPh sb="4" eb="5">
      <t>ネン</t>
    </rPh>
    <rPh sb="5" eb="6">
      <t>ゲツ</t>
    </rPh>
    <phoneticPr fontId="20"/>
  </si>
  <si>
    <t>定期</t>
    <phoneticPr fontId="25"/>
  </si>
  <si>
    <t>第１号様式その３（第２条関係）</t>
    <rPh sb="9" eb="10">
      <t>ダイ</t>
    </rPh>
    <rPh sb="11" eb="12">
      <t>ジョウ</t>
    </rPh>
    <rPh sb="12" eb="14">
      <t>カンケイ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</si>
</sst>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/m"/>
    <numFmt numFmtId="177" formatCode="[&lt;=999]000;[&lt;=9999]000\-00;000\-0000"/>
    <numFmt numFmtId="178" formatCode="[$-411]ggge&quot;年&quot;m&quot;月&quot;d&quot;日&quot;;@"/>
    <numFmt numFmtId="179" formatCode="0_);[Red]\(0\)"/>
  </numFmts>
  <fonts count="32" x14ac:knownFonts="1">
    <font>
      <sz val="11"/>
      <color rgb="FF000000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000000"/>
      <name val="游ゴシック"/>
      <family val="2"/>
      <charset val="128"/>
      <scheme val="minor"/>
    </font>
    <font>
      <sz val="18"/>
      <color rgb="FF44546A"/>
      <name val="游ゴシック Light"/>
      <family val="2"/>
      <charset val="128"/>
      <scheme val="major"/>
    </font>
    <font>
      <b/>
      <sz val="15"/>
      <color rgb="FF44546A"/>
      <name val="游ゴシック"/>
      <family val="2"/>
      <charset val="128"/>
      <scheme val="minor"/>
    </font>
    <font>
      <b/>
      <sz val="13"/>
      <color rgb="FF44546A"/>
      <name val="游ゴシック"/>
      <family val="2"/>
      <charset val="128"/>
      <scheme val="minor"/>
    </font>
    <font>
      <b/>
      <sz val="11"/>
      <color rgb="FF44546A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rgb="FFFFFFFF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rgb="FF000000"/>
      <name val="游ゴシック"/>
      <family val="2"/>
      <charset val="128"/>
      <scheme val="minor"/>
    </font>
    <font>
      <sz val="11"/>
      <color rgb="FFFFFFFF"/>
      <name val="游ゴシック"/>
      <family val="2"/>
      <charset val="128"/>
      <scheme val="minor"/>
    </font>
    <font>
      <sz val="6"/>
      <color rgb="FF000000"/>
      <name val="游ゴシック"/>
      <family val="2"/>
      <charset val="128"/>
      <scheme val="minor"/>
    </font>
    <font>
      <sz val="6"/>
      <color rgb="FF000000"/>
      <name val="游ゴシック"/>
      <family val="3"/>
      <charset val="128"/>
      <scheme val="minor"/>
    </font>
    <font>
      <sz val="11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color rgb="FF000000"/>
      <name val="ＭＳ 明朝"/>
      <family val="1"/>
      <charset val="128"/>
    </font>
    <font>
      <sz val="8"/>
      <color rgb="FF000000"/>
      <name val="ＭＳ 明朝"/>
      <family val="1"/>
      <charset val="128"/>
    </font>
    <font>
      <u/>
      <sz val="11"/>
      <color rgb="FF000000"/>
      <name val="ＭＳ 明朝"/>
      <family val="1"/>
      <charset val="128"/>
    </font>
    <font>
      <u/>
      <sz val="11"/>
      <name val="ＭＳ 明朝"/>
      <family val="1"/>
      <charset val="12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5B9BD5"/>
      </patternFill>
    </fill>
    <fill>
      <patternFill patternType="solid">
        <fgColor rgb="FFDEEAF6"/>
      </patternFill>
    </fill>
    <fill>
      <patternFill patternType="solid">
        <fgColor rgb="FFBDD6EE"/>
      </patternFill>
    </fill>
    <fill>
      <patternFill patternType="solid">
        <fgColor rgb="FF9CC2E5"/>
      </patternFill>
    </fill>
    <fill>
      <patternFill patternType="solid">
        <fgColor rgb="FFED7D31"/>
      </patternFill>
    </fill>
    <fill>
      <patternFill patternType="solid">
        <fgColor rgb="FFFBE4D5"/>
      </patternFill>
    </fill>
    <fill>
      <patternFill patternType="solid">
        <fgColor rgb="FFF7CAAC"/>
      </patternFill>
    </fill>
    <fill>
      <patternFill patternType="solid">
        <fgColor rgb="FFF4B083"/>
      </patternFill>
    </fill>
    <fill>
      <patternFill patternType="solid">
        <fgColor rgb="FFA5A5A5"/>
      </patternFill>
    </fill>
    <fill>
      <patternFill patternType="solid">
        <fgColor rgb="FFECECEC"/>
      </patternFill>
    </fill>
    <fill>
      <patternFill patternType="solid">
        <fgColor rgb="FFDADADA"/>
      </patternFill>
    </fill>
    <fill>
      <patternFill patternType="solid">
        <fgColor rgb="FFC8C8C8"/>
      </patternFill>
    </fill>
    <fill>
      <patternFill patternType="solid">
        <fgColor rgb="FFFFC000"/>
      </patternFill>
    </fill>
    <fill>
      <patternFill patternType="solid">
        <fgColor rgb="FFFFF2CB"/>
      </patternFill>
    </fill>
    <fill>
      <patternFill patternType="solid">
        <fgColor rgb="FFFEE598"/>
      </patternFill>
    </fill>
    <fill>
      <patternFill patternType="solid">
        <fgColor rgb="FFFFD965"/>
      </patternFill>
    </fill>
    <fill>
      <patternFill patternType="solid">
        <fgColor rgb="FF4472C4"/>
      </patternFill>
    </fill>
    <fill>
      <patternFill patternType="solid">
        <fgColor rgb="FFD9E2F3"/>
      </patternFill>
    </fill>
    <fill>
      <patternFill patternType="solid">
        <fgColor rgb="FFB4C6E7"/>
      </patternFill>
    </fill>
    <fill>
      <patternFill patternType="solid">
        <fgColor rgb="FF8EAADB"/>
      </patternFill>
    </fill>
    <fill>
      <patternFill patternType="solid">
        <fgColor rgb="FF70AD47"/>
      </patternFill>
    </fill>
    <fill>
      <patternFill patternType="solid">
        <fgColor rgb="FFE2EFD9"/>
      </patternFill>
    </fill>
    <fill>
      <patternFill patternType="solid">
        <fgColor rgb="FFC5E0B3"/>
      </patternFill>
    </fill>
    <fill>
      <patternFill patternType="solid">
        <fgColor rgb="FFA8D08D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ck">
        <color rgb="FF5B9BD5"/>
      </bottom>
      <diagonal/>
    </border>
    <border>
      <left/>
      <right/>
      <top/>
      <bottom style="thick">
        <color rgb="FFACCCE9"/>
      </bottom>
      <diagonal/>
    </border>
    <border>
      <left/>
      <right/>
      <top/>
      <bottom style="medium">
        <color rgb="FF9CC2E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6">
    <xf numFmtId="0" fontId="0" fillId="0" borderId="0">
      <alignment vertical="center"/>
    </xf>
    <xf numFmtId="0" fontId="4" fillId="0" borderId="0">
      <alignment vertical="center"/>
    </xf>
    <xf numFmtId="0" fontId="5" fillId="0" borderId="1">
      <alignment vertical="center"/>
    </xf>
    <xf numFmtId="0" fontId="6" fillId="0" borderId="2">
      <alignment vertical="center"/>
    </xf>
    <xf numFmtId="0" fontId="7" fillId="0" borderId="3">
      <alignment vertical="center"/>
    </xf>
    <xf numFmtId="0" fontId="7" fillId="0" borderId="0">
      <alignment vertical="center"/>
    </xf>
    <xf numFmtId="0" fontId="8" fillId="2" borderId="0">
      <alignment vertical="center"/>
    </xf>
    <xf numFmtId="0" fontId="9" fillId="3" borderId="0">
      <alignment vertical="center"/>
    </xf>
    <xf numFmtId="0" fontId="10" fillId="4" borderId="0">
      <alignment vertical="center"/>
    </xf>
    <xf numFmtId="0" fontId="11" fillId="5" borderId="4">
      <alignment vertical="center"/>
    </xf>
    <xf numFmtId="0" fontId="12" fillId="6" borderId="5">
      <alignment vertical="center"/>
    </xf>
    <xf numFmtId="0" fontId="13" fillId="6" borderId="4">
      <alignment vertical="center"/>
    </xf>
    <xf numFmtId="0" fontId="14" fillId="0" borderId="6">
      <alignment vertical="center"/>
    </xf>
    <xf numFmtId="0" fontId="15" fillId="7" borderId="7">
      <alignment vertical="center"/>
    </xf>
    <xf numFmtId="0" fontId="16" fillId="0" borderId="0">
      <alignment vertical="center"/>
    </xf>
    <xf numFmtId="0" fontId="3" fillId="8" borderId="8">
      <alignment vertical="center"/>
    </xf>
    <xf numFmtId="0" fontId="17" fillId="0" borderId="0">
      <alignment vertical="center"/>
    </xf>
    <xf numFmtId="0" fontId="18" fillId="0" borderId="9">
      <alignment vertical="center"/>
    </xf>
    <xf numFmtId="0" fontId="19" fillId="9" borderId="0">
      <alignment vertical="center"/>
    </xf>
    <xf numFmtId="0" fontId="3" fillId="10" borderId="0">
      <alignment vertical="center"/>
    </xf>
    <xf numFmtId="0" fontId="3" fillId="11" borderId="0">
      <alignment vertical="center"/>
    </xf>
    <xf numFmtId="0" fontId="19" fillId="12" borderId="0">
      <alignment vertical="center"/>
    </xf>
    <xf numFmtId="0" fontId="19" fillId="13" borderId="0">
      <alignment vertical="center"/>
    </xf>
    <xf numFmtId="0" fontId="3" fillId="14" borderId="0">
      <alignment vertical="center"/>
    </xf>
    <xf numFmtId="0" fontId="3" fillId="15" borderId="0">
      <alignment vertical="center"/>
    </xf>
    <xf numFmtId="0" fontId="19" fillId="16" borderId="0">
      <alignment vertical="center"/>
    </xf>
    <xf numFmtId="0" fontId="19" fillId="17" borderId="0">
      <alignment vertical="center"/>
    </xf>
    <xf numFmtId="0" fontId="3" fillId="18" borderId="0">
      <alignment vertical="center"/>
    </xf>
    <xf numFmtId="0" fontId="3" fillId="19" borderId="0">
      <alignment vertical="center"/>
    </xf>
    <xf numFmtId="0" fontId="19" fillId="20" borderId="0">
      <alignment vertical="center"/>
    </xf>
    <xf numFmtId="0" fontId="19" fillId="21" borderId="0">
      <alignment vertical="center"/>
    </xf>
    <xf numFmtId="0" fontId="3" fillId="22" borderId="0">
      <alignment vertical="center"/>
    </xf>
    <xf numFmtId="0" fontId="3" fillId="23" borderId="0">
      <alignment vertical="center"/>
    </xf>
    <xf numFmtId="0" fontId="19" fillId="24" borderId="0">
      <alignment vertical="center"/>
    </xf>
    <xf numFmtId="0" fontId="19" fillId="25" borderId="0">
      <alignment vertical="center"/>
    </xf>
    <xf numFmtId="0" fontId="3" fillId="26" borderId="0">
      <alignment vertical="center"/>
    </xf>
    <xf numFmtId="0" fontId="3" fillId="27" borderId="0">
      <alignment vertical="center"/>
    </xf>
    <xf numFmtId="0" fontId="19" fillId="28" borderId="0">
      <alignment vertical="center"/>
    </xf>
    <xf numFmtId="0" fontId="19" fillId="29" borderId="0">
      <alignment vertical="center"/>
    </xf>
    <xf numFmtId="0" fontId="3" fillId="30" borderId="0">
      <alignment vertical="center"/>
    </xf>
    <xf numFmtId="0" fontId="3" fillId="31" borderId="0">
      <alignment vertical="center"/>
    </xf>
    <xf numFmtId="0" fontId="19" fillId="32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398">
    <xf numFmtId="0" fontId="0" fillId="0" borderId="0" xfId="0" applyAlignment="1">
      <alignment vertical="center"/>
    </xf>
    <xf numFmtId="0" fontId="22" fillId="33" borderId="0" xfId="0" applyFont="1" applyFill="1" applyAlignment="1">
      <alignment horizontal="center" vertical="center" textRotation="255" wrapText="1"/>
    </xf>
    <xf numFmtId="0" fontId="22" fillId="33" borderId="15" xfId="0" applyFont="1" applyFill="1" applyBorder="1" applyAlignment="1">
      <alignment vertical="center"/>
    </xf>
    <xf numFmtId="0" fontId="22" fillId="33" borderId="14" xfId="0" applyFont="1" applyFill="1" applyBorder="1" applyAlignment="1">
      <alignment vertical="center"/>
    </xf>
    <xf numFmtId="0" fontId="22" fillId="33" borderId="18" xfId="0" applyFont="1" applyFill="1" applyBorder="1" applyAlignment="1">
      <alignment vertical="center"/>
    </xf>
    <xf numFmtId="0" fontId="22" fillId="33" borderId="10" xfId="0" applyFont="1" applyFill="1" applyBorder="1" applyAlignment="1">
      <alignment vertical="center"/>
    </xf>
    <xf numFmtId="0" fontId="22" fillId="33" borderId="17" xfId="0" applyFont="1" applyFill="1" applyBorder="1" applyAlignment="1">
      <alignment vertical="center"/>
    </xf>
    <xf numFmtId="0" fontId="22" fillId="33" borderId="0" xfId="0" applyFont="1" applyFill="1" applyAlignment="1">
      <alignment vertical="center"/>
    </xf>
    <xf numFmtId="0" fontId="23" fillId="0" borderId="11" xfId="0" applyFont="1" applyBorder="1" applyAlignment="1" applyProtection="1">
      <alignment horizontal="center" vertical="center" wrapText="1"/>
      <protection locked="0"/>
    </xf>
    <xf numFmtId="177" fontId="23" fillId="0" borderId="11" xfId="0" applyNumberFormat="1" applyFont="1" applyBorder="1" applyAlignment="1" applyProtection="1">
      <alignment horizontal="center" vertical="center" wrapText="1"/>
      <protection locked="0"/>
    </xf>
    <xf numFmtId="0" fontId="23" fillId="0" borderId="11" xfId="0" applyFont="1" applyBorder="1" applyAlignment="1" applyProtection="1">
      <alignment horizontal="center" vertical="center" wrapText="1"/>
      <protection locked="0"/>
    </xf>
    <xf numFmtId="176" fontId="23" fillId="0" borderId="11" xfId="0" applyNumberFormat="1" applyFont="1" applyBorder="1" applyAlignment="1" applyProtection="1">
      <alignment horizontal="center" vertical="center" wrapText="1"/>
      <protection locked="0"/>
    </xf>
    <xf numFmtId="9" fontId="23" fillId="0" borderId="11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right" vertical="center"/>
      <protection locked="0"/>
    </xf>
    <xf numFmtId="0" fontId="23" fillId="0" borderId="0" xfId="0" applyFont="1" applyAlignment="1" applyProtection="1">
      <alignment horizontal="right" vertical="center"/>
      <protection locked="0"/>
    </xf>
    <xf numFmtId="0" fontId="23" fillId="0" borderId="0" xfId="0" applyFont="1" applyAlignment="1" applyProtection="1">
      <alignment vertical="center"/>
      <protection locked="0"/>
    </xf>
    <xf numFmtId="0" fontId="22" fillId="33" borderId="13" xfId="0" applyFont="1" applyFill="1" applyBorder="1" applyAlignment="1">
      <alignment horizontal="left" vertical="center"/>
    </xf>
    <xf numFmtId="0" fontId="22" fillId="33" borderId="0" xfId="0" applyFont="1" applyFill="1" applyAlignment="1">
      <alignment horizontal="left" vertical="center"/>
    </xf>
    <xf numFmtId="0" fontId="22" fillId="33" borderId="21" xfId="0" applyFont="1" applyFill="1" applyBorder="1" applyAlignment="1">
      <alignment horizontal="left" vertical="center"/>
    </xf>
    <xf numFmtId="0" fontId="22" fillId="33" borderId="10" xfId="0" applyFont="1" applyFill="1" applyBorder="1" applyAlignment="1">
      <alignment horizontal="left" vertical="center"/>
    </xf>
    <xf numFmtId="0" fontId="22" fillId="33" borderId="19" xfId="0" applyFont="1" applyFill="1" applyBorder="1" applyAlignment="1">
      <alignment horizontal="left" vertical="center"/>
    </xf>
    <xf numFmtId="0" fontId="22" fillId="33" borderId="14" xfId="0" applyFont="1" applyFill="1" applyBorder="1" applyAlignment="1">
      <alignment horizontal="left" vertical="center"/>
    </xf>
    <xf numFmtId="0" fontId="22" fillId="33" borderId="0" xfId="0" applyFont="1" applyFill="1" applyAlignment="1">
      <alignment horizontal="center" vertical="center"/>
    </xf>
    <xf numFmtId="0" fontId="22" fillId="33" borderId="0" xfId="0" applyFont="1" applyFill="1" applyAlignment="1">
      <alignment horizontal="left" vertical="center"/>
    </xf>
    <xf numFmtId="0" fontId="22" fillId="33" borderId="13" xfId="0" applyFont="1" applyFill="1" applyBorder="1" applyAlignment="1">
      <alignment horizontal="left" vertical="center"/>
    </xf>
    <xf numFmtId="0" fontId="22" fillId="33" borderId="13" xfId="0" applyFont="1" applyFill="1" applyBorder="1" applyAlignment="1">
      <alignment vertical="center"/>
    </xf>
    <xf numFmtId="0" fontId="22" fillId="33" borderId="0" xfId="0" applyFont="1" applyFill="1" applyAlignment="1">
      <alignment vertical="center"/>
    </xf>
    <xf numFmtId="0" fontId="22" fillId="33" borderId="10" xfId="0" applyFont="1" applyFill="1" applyBorder="1" applyAlignment="1">
      <alignment vertical="center"/>
    </xf>
    <xf numFmtId="0" fontId="22" fillId="33" borderId="20" xfId="0" applyFont="1" applyFill="1" applyBorder="1" applyAlignment="1">
      <alignment vertical="center"/>
    </xf>
    <xf numFmtId="0" fontId="22" fillId="33" borderId="21" xfId="0" applyFont="1" applyFill="1" applyBorder="1" applyAlignment="1">
      <alignment vertical="center"/>
    </xf>
    <xf numFmtId="0" fontId="22" fillId="33" borderId="17" xfId="0" applyFont="1" applyFill="1" applyBorder="1" applyAlignment="1">
      <alignment vertical="center"/>
    </xf>
    <xf numFmtId="0" fontId="22" fillId="33" borderId="16" xfId="0" applyFont="1" applyFill="1" applyBorder="1" applyAlignment="1">
      <alignment horizontal="left" vertical="center"/>
    </xf>
    <xf numFmtId="0" fontId="22" fillId="33" borderId="12" xfId="0" applyFont="1" applyFill="1" applyBorder="1" applyAlignment="1">
      <alignment horizontal="left" vertical="center"/>
    </xf>
    <xf numFmtId="0" fontId="22" fillId="33" borderId="11" xfId="0" applyFont="1" applyFill="1" applyBorder="1" applyAlignment="1">
      <alignment horizontal="left" vertical="center"/>
    </xf>
    <xf numFmtId="0" fontId="22" fillId="33" borderId="16" xfId="0" applyFont="1" applyFill="1" applyBorder="1" applyAlignment="1">
      <alignment vertical="center"/>
    </xf>
    <xf numFmtId="0" fontId="22" fillId="33" borderId="12" xfId="0" applyFont="1" applyFill="1" applyBorder="1" applyAlignment="1">
      <alignment vertical="center"/>
    </xf>
    <xf numFmtId="0" fontId="22" fillId="33" borderId="19" xfId="0" applyFont="1" applyFill="1" applyBorder="1" applyAlignment="1">
      <alignment vertical="center"/>
    </xf>
    <xf numFmtId="0" fontId="22" fillId="33" borderId="0" xfId="0" applyFont="1" applyFill="1" applyAlignment="1">
      <alignment horizontal="left" vertical="center"/>
    </xf>
    <xf numFmtId="0" fontId="24" fillId="34" borderId="0" xfId="43" applyFont="1" applyFill="1" applyAlignment="1" applyProtection="1">
      <alignment horizontal="left" vertical="center"/>
    </xf>
    <xf numFmtId="0" fontId="24" fillId="34" borderId="22" xfId="43" applyFont="1" applyFill="1" applyBorder="1" applyAlignment="1" applyProtection="1">
      <alignment vertical="center"/>
    </xf>
    <xf numFmtId="0" fontId="24" fillId="34" borderId="23" xfId="43" applyFont="1" applyFill="1" applyBorder="1" applyAlignment="1" applyProtection="1">
      <alignment vertical="center"/>
    </xf>
    <xf numFmtId="0" fontId="24" fillId="34" borderId="27" xfId="43" applyFont="1" applyFill="1" applyBorder="1" applyAlignment="1" applyProtection="1">
      <alignment vertical="center"/>
    </xf>
    <xf numFmtId="0" fontId="24" fillId="34" borderId="28" xfId="43" applyFont="1" applyFill="1" applyBorder="1" applyAlignment="1" applyProtection="1">
      <alignment horizontal="left" vertical="center"/>
    </xf>
    <xf numFmtId="0" fontId="24" fillId="34" borderId="28" xfId="43" applyFont="1" applyFill="1" applyBorder="1" applyAlignment="1" applyProtection="1">
      <alignment vertical="center"/>
    </xf>
    <xf numFmtId="0" fontId="24" fillId="34" borderId="0" xfId="43" applyFont="1" applyFill="1" applyBorder="1" applyAlignment="1" applyProtection="1">
      <alignment horizontal="left" vertical="center"/>
    </xf>
    <xf numFmtId="0" fontId="24" fillId="34" borderId="29" xfId="43" applyFont="1" applyFill="1" applyBorder="1" applyAlignment="1" applyProtection="1">
      <alignment horizontal="left" vertical="center"/>
    </xf>
    <xf numFmtId="0" fontId="24" fillId="34" borderId="30" xfId="43" applyFont="1" applyFill="1" applyBorder="1" applyAlignment="1" applyProtection="1">
      <alignment vertical="center"/>
    </xf>
    <xf numFmtId="0" fontId="24" fillId="34" borderId="0" xfId="43" applyFont="1" applyFill="1" applyBorder="1" applyAlignment="1" applyProtection="1">
      <alignment vertical="center"/>
    </xf>
    <xf numFmtId="0" fontId="24" fillId="34" borderId="30" xfId="43" applyFont="1" applyFill="1" applyBorder="1" applyAlignment="1" applyProtection="1">
      <alignment horizontal="left" vertical="center"/>
    </xf>
    <xf numFmtId="0" fontId="24" fillId="34" borderId="0" xfId="43" applyFont="1" applyFill="1" applyBorder="1" applyAlignment="1" applyProtection="1">
      <alignment horizontal="center" vertical="center"/>
    </xf>
    <xf numFmtId="0" fontId="24" fillId="34" borderId="32" xfId="43" applyFont="1" applyFill="1" applyBorder="1" applyAlignment="1" applyProtection="1">
      <alignment horizontal="left" vertical="center"/>
    </xf>
    <xf numFmtId="0" fontId="24" fillId="34" borderId="29" xfId="43" applyFont="1" applyFill="1" applyBorder="1" applyAlignment="1" applyProtection="1">
      <alignment vertical="center"/>
    </xf>
    <xf numFmtId="0" fontId="24" fillId="34" borderId="33" xfId="43" applyFont="1" applyFill="1" applyBorder="1" applyAlignment="1" applyProtection="1">
      <alignment vertical="center"/>
    </xf>
    <xf numFmtId="0" fontId="24" fillId="34" borderId="0" xfId="43" applyFont="1" applyFill="1" applyAlignment="1" applyProtection="1">
      <alignment vertical="center"/>
    </xf>
    <xf numFmtId="0" fontId="24" fillId="34" borderId="32" xfId="43" applyFont="1" applyFill="1" applyBorder="1" applyAlignment="1" applyProtection="1">
      <alignment vertical="center"/>
    </xf>
    <xf numFmtId="0" fontId="24" fillId="34" borderId="0" xfId="43" applyFont="1" applyFill="1" applyBorder="1" applyAlignment="1" applyProtection="1">
      <alignment horizontal="center" vertical="center" textRotation="255" wrapText="1"/>
    </xf>
    <xf numFmtId="0" fontId="24" fillId="34" borderId="25" xfId="43" applyFont="1" applyFill="1" applyBorder="1" applyAlignment="1" applyProtection="1">
      <alignment horizontal="left" vertical="center"/>
    </xf>
    <xf numFmtId="0" fontId="24" fillId="34" borderId="24" xfId="43" applyFont="1" applyFill="1" applyBorder="1" applyAlignment="1" applyProtection="1">
      <alignment vertical="center"/>
    </xf>
    <xf numFmtId="0" fontId="24" fillId="34" borderId="25" xfId="43" quotePrefix="1" applyFont="1" applyFill="1" applyBorder="1" applyAlignment="1" applyProtection="1">
      <alignment vertical="center"/>
    </xf>
    <xf numFmtId="0" fontId="24" fillId="34" borderId="26" xfId="43" quotePrefix="1" applyFont="1" applyFill="1" applyBorder="1" applyAlignment="1" applyProtection="1">
      <alignment vertical="center"/>
    </xf>
    <xf numFmtId="0" fontId="24" fillId="34" borderId="31" xfId="43" applyFont="1" applyFill="1" applyBorder="1" applyAlignment="1" applyProtection="1">
      <alignment horizontal="left" vertical="center"/>
    </xf>
    <xf numFmtId="0" fontId="22" fillId="33" borderId="0" xfId="0" applyFont="1" applyFill="1" applyAlignment="1">
      <alignment horizontal="left" vertical="center"/>
    </xf>
    <xf numFmtId="0" fontId="22" fillId="33" borderId="0" xfId="0" applyFont="1" applyFill="1" applyAlignment="1">
      <alignment horizontal="left" vertical="center"/>
    </xf>
    <xf numFmtId="0" fontId="22" fillId="33" borderId="10" xfId="0" applyFont="1" applyFill="1" applyBorder="1" applyAlignment="1">
      <alignment horizontal="left" vertical="center"/>
    </xf>
    <xf numFmtId="0" fontId="22" fillId="33" borderId="12" xfId="0" applyFont="1" applyFill="1" applyBorder="1" applyAlignment="1">
      <alignment horizontal="left" vertical="center"/>
    </xf>
    <xf numFmtId="0" fontId="22" fillId="33" borderId="19" xfId="0" applyFont="1" applyFill="1" applyBorder="1" applyAlignment="1">
      <alignment horizontal="left" vertical="center"/>
    </xf>
    <xf numFmtId="0" fontId="22" fillId="33" borderId="16" xfId="0" applyFont="1" applyFill="1" applyBorder="1" applyAlignment="1">
      <alignment horizontal="left" vertical="center"/>
    </xf>
    <xf numFmtId="0" fontId="22" fillId="33" borderId="19" xfId="0" applyFont="1" applyFill="1" applyBorder="1" applyAlignment="1">
      <alignment vertical="center"/>
    </xf>
    <xf numFmtId="0" fontId="22" fillId="33" borderId="10" xfId="0" applyFont="1" applyFill="1" applyBorder="1" applyAlignment="1">
      <alignment vertical="center"/>
    </xf>
    <xf numFmtId="0" fontId="22" fillId="33" borderId="17" xfId="0" applyFont="1" applyFill="1" applyBorder="1" applyAlignment="1">
      <alignment vertical="center"/>
    </xf>
    <xf numFmtId="0" fontId="24" fillId="34" borderId="25" xfId="43" applyFont="1" applyFill="1" applyBorder="1" applyAlignment="1" applyProtection="1">
      <alignment horizontal="left" vertical="center"/>
    </xf>
    <xf numFmtId="0" fontId="24" fillId="34" borderId="28" xfId="43" applyFont="1" applyFill="1" applyBorder="1" applyAlignment="1" applyProtection="1">
      <alignment horizontal="left" vertical="center"/>
    </xf>
    <xf numFmtId="0" fontId="24" fillId="34" borderId="0" xfId="43" applyFont="1" applyFill="1" applyBorder="1" applyAlignment="1" applyProtection="1">
      <alignment horizontal="left" vertical="center"/>
    </xf>
    <xf numFmtId="0" fontId="24" fillId="34" borderId="29" xfId="43" applyFont="1" applyFill="1" applyBorder="1" applyAlignment="1" applyProtection="1">
      <alignment horizontal="left" vertical="center"/>
    </xf>
    <xf numFmtId="0" fontId="24" fillId="34" borderId="22" xfId="43" applyFont="1" applyFill="1" applyBorder="1" applyAlignment="1" applyProtection="1">
      <alignment horizontal="left" vertical="center"/>
    </xf>
    <xf numFmtId="0" fontId="24" fillId="34" borderId="28" xfId="43" applyFont="1" applyFill="1" applyBorder="1" applyAlignment="1" applyProtection="1">
      <alignment vertical="center"/>
    </xf>
    <xf numFmtId="0" fontId="24" fillId="34" borderId="0" xfId="43" applyFont="1" applyFill="1" applyBorder="1" applyAlignment="1" applyProtection="1">
      <alignment vertical="center"/>
    </xf>
    <xf numFmtId="0" fontId="24" fillId="34" borderId="22" xfId="43" applyFont="1" applyFill="1" applyBorder="1" applyAlignment="1" applyProtection="1">
      <alignment vertical="center"/>
    </xf>
    <xf numFmtId="0" fontId="24" fillId="34" borderId="23" xfId="43" applyFont="1" applyFill="1" applyBorder="1" applyAlignment="1" applyProtection="1">
      <alignment vertical="center"/>
    </xf>
    <xf numFmtId="0" fontId="24" fillId="34" borderId="28" xfId="43" quotePrefix="1" applyFont="1" applyFill="1" applyBorder="1" applyAlignment="1" applyProtection="1">
      <alignment horizontal="left" vertical="center"/>
    </xf>
    <xf numFmtId="0" fontId="24" fillId="34" borderId="32" xfId="43" applyFont="1" applyFill="1" applyBorder="1" applyAlignment="1" applyProtection="1">
      <alignment horizontal="left" vertical="center"/>
    </xf>
    <xf numFmtId="0" fontId="24" fillId="34" borderId="30" xfId="43" applyFont="1" applyFill="1" applyBorder="1" applyAlignment="1" applyProtection="1">
      <alignment horizontal="left" vertical="center"/>
    </xf>
    <xf numFmtId="0" fontId="24" fillId="34" borderId="27" xfId="43" applyFont="1" applyFill="1" applyBorder="1" applyAlignment="1" applyProtection="1">
      <alignment horizontal="left" vertical="center"/>
    </xf>
    <xf numFmtId="0" fontId="24" fillId="34" borderId="27" xfId="43" applyFont="1" applyFill="1" applyBorder="1" applyAlignment="1" applyProtection="1">
      <alignment vertical="center"/>
    </xf>
    <xf numFmtId="0" fontId="24" fillId="34" borderId="32" xfId="43" applyFont="1" applyFill="1" applyBorder="1" applyAlignment="1" applyProtection="1">
      <alignment vertical="center"/>
    </xf>
    <xf numFmtId="0" fontId="24" fillId="34" borderId="30" xfId="43" applyFont="1" applyFill="1" applyBorder="1" applyAlignment="1" applyProtection="1">
      <alignment vertical="center"/>
    </xf>
    <xf numFmtId="0" fontId="24" fillId="34" borderId="22" xfId="43" applyFont="1" applyFill="1" applyBorder="1" applyAlignment="1" applyProtection="1">
      <alignment horizontal="left" vertical="center"/>
    </xf>
    <xf numFmtId="0" fontId="24" fillId="34" borderId="28" xfId="43" applyFont="1" applyFill="1" applyBorder="1" applyAlignment="1" applyProtection="1">
      <alignment horizontal="left" vertical="center"/>
    </xf>
    <xf numFmtId="0" fontId="24" fillId="34" borderId="28" xfId="43" applyFont="1" applyFill="1" applyBorder="1" applyAlignment="1" applyProtection="1">
      <alignment vertical="center"/>
    </xf>
    <xf numFmtId="0" fontId="22" fillId="33" borderId="34" xfId="0" applyFont="1" applyFill="1" applyBorder="1" applyAlignment="1">
      <alignment vertical="center"/>
    </xf>
    <xf numFmtId="0" fontId="22" fillId="33" borderId="0" xfId="0" applyFont="1" applyFill="1" applyBorder="1" applyAlignment="1">
      <alignment horizontal="left" vertical="center"/>
    </xf>
    <xf numFmtId="0" fontId="22" fillId="33" borderId="0" xfId="0" applyFont="1" applyFill="1" applyBorder="1" applyAlignment="1">
      <alignment horizontal="center" vertical="center"/>
    </xf>
    <xf numFmtId="0" fontId="22" fillId="33" borderId="22" xfId="0" applyFont="1" applyFill="1" applyBorder="1" applyAlignment="1">
      <alignment horizontal="center" vertical="center"/>
    </xf>
    <xf numFmtId="0" fontId="22" fillId="33" borderId="29" xfId="0" applyFont="1" applyFill="1" applyBorder="1" applyAlignment="1">
      <alignment horizontal="left" vertical="center"/>
    </xf>
    <xf numFmtId="0" fontId="22" fillId="33" borderId="0" xfId="0" applyFont="1" applyFill="1" applyAlignment="1">
      <alignment horizontal="left" vertical="center"/>
    </xf>
    <xf numFmtId="0" fontId="22" fillId="33" borderId="12" xfId="0" applyFont="1" applyFill="1" applyBorder="1" applyAlignment="1">
      <alignment horizontal="left" vertical="center"/>
    </xf>
    <xf numFmtId="0" fontId="22" fillId="33" borderId="19" xfId="0" applyFont="1" applyFill="1" applyBorder="1" applyAlignment="1">
      <alignment horizontal="left" vertical="center"/>
    </xf>
    <xf numFmtId="0" fontId="22" fillId="33" borderId="16" xfId="0" applyFont="1" applyFill="1" applyBorder="1" applyAlignment="1">
      <alignment horizontal="left" vertical="center"/>
    </xf>
    <xf numFmtId="0" fontId="22" fillId="33" borderId="16" xfId="0" applyFont="1" applyFill="1" applyBorder="1" applyAlignment="1">
      <alignment vertical="center"/>
    </xf>
    <xf numFmtId="0" fontId="22" fillId="33" borderId="0" xfId="0" applyFont="1" applyFill="1" applyAlignment="1">
      <alignment vertical="center"/>
    </xf>
    <xf numFmtId="0" fontId="22" fillId="33" borderId="0" xfId="0" applyFont="1" applyFill="1" applyBorder="1" applyAlignment="1">
      <alignment horizontal="left" vertical="center"/>
    </xf>
    <xf numFmtId="0" fontId="22" fillId="33" borderId="29" xfId="0" applyFont="1" applyFill="1" applyBorder="1" applyAlignment="1">
      <alignment horizontal="left" vertical="center"/>
    </xf>
    <xf numFmtId="0" fontId="22" fillId="33" borderId="14" xfId="0" applyFont="1" applyFill="1" applyBorder="1" applyAlignment="1">
      <alignment horizontal="left" vertical="center"/>
    </xf>
    <xf numFmtId="0" fontId="22" fillId="33" borderId="11" xfId="0" applyFont="1" applyFill="1" applyBorder="1" applyAlignment="1">
      <alignment horizontal="left" vertical="center"/>
    </xf>
    <xf numFmtId="0" fontId="22" fillId="33" borderId="0" xfId="0" applyFont="1" applyFill="1" applyAlignment="1">
      <alignment horizontal="center" vertical="center"/>
    </xf>
    <xf numFmtId="0" fontId="22" fillId="33" borderId="0" xfId="0" applyFont="1" applyFill="1" applyAlignment="1">
      <alignment horizontal="left" vertical="center"/>
    </xf>
    <xf numFmtId="0" fontId="22" fillId="33" borderId="10" xfId="0" applyFont="1" applyFill="1" applyBorder="1" applyAlignment="1">
      <alignment horizontal="left" vertical="center"/>
    </xf>
    <xf numFmtId="0" fontId="22" fillId="33" borderId="12" xfId="0" applyFont="1" applyFill="1" applyBorder="1" applyAlignment="1">
      <alignment horizontal="left" vertical="center"/>
    </xf>
    <xf numFmtId="0" fontId="22" fillId="33" borderId="13" xfId="0" applyFont="1" applyFill="1" applyBorder="1" applyAlignment="1">
      <alignment horizontal="left" vertical="center"/>
    </xf>
    <xf numFmtId="0" fontId="22" fillId="33" borderId="19" xfId="0" applyFont="1" applyFill="1" applyBorder="1" applyAlignment="1">
      <alignment horizontal="left" vertical="center"/>
    </xf>
    <xf numFmtId="0" fontId="22" fillId="33" borderId="16" xfId="0" applyFont="1" applyFill="1" applyBorder="1" applyAlignment="1">
      <alignment horizontal="left" vertical="center"/>
    </xf>
    <xf numFmtId="0" fontId="22" fillId="33" borderId="21" xfId="0" applyFont="1" applyFill="1" applyBorder="1" applyAlignment="1">
      <alignment horizontal="left" vertical="center"/>
    </xf>
    <xf numFmtId="0" fontId="22" fillId="33" borderId="12" xfId="0" applyFont="1" applyFill="1" applyBorder="1" applyAlignment="1">
      <alignment vertical="center"/>
    </xf>
    <xf numFmtId="0" fontId="22" fillId="33" borderId="13" xfId="0" applyFont="1" applyFill="1" applyBorder="1" applyAlignment="1">
      <alignment vertical="center"/>
    </xf>
    <xf numFmtId="0" fontId="22" fillId="33" borderId="20" xfId="0" applyFont="1" applyFill="1" applyBorder="1" applyAlignment="1">
      <alignment vertical="center"/>
    </xf>
    <xf numFmtId="0" fontId="22" fillId="33" borderId="16" xfId="0" applyFont="1" applyFill="1" applyBorder="1" applyAlignment="1">
      <alignment vertical="center"/>
    </xf>
    <xf numFmtId="0" fontId="22" fillId="33" borderId="0" xfId="0" applyFont="1" applyFill="1" applyAlignment="1">
      <alignment vertical="center"/>
    </xf>
    <xf numFmtId="0" fontId="22" fillId="33" borderId="21" xfId="0" applyFont="1" applyFill="1" applyBorder="1" applyAlignment="1">
      <alignment vertical="center"/>
    </xf>
    <xf numFmtId="0" fontId="22" fillId="33" borderId="19" xfId="0" applyFont="1" applyFill="1" applyBorder="1" applyAlignment="1">
      <alignment vertical="center"/>
    </xf>
    <xf numFmtId="0" fontId="22" fillId="33" borderId="10" xfId="0" applyFont="1" applyFill="1" applyBorder="1" applyAlignment="1">
      <alignment vertical="center"/>
    </xf>
    <xf numFmtId="0" fontId="22" fillId="33" borderId="17" xfId="0" applyFont="1" applyFill="1" applyBorder="1" applyAlignment="1">
      <alignment vertical="center"/>
    </xf>
    <xf numFmtId="0" fontId="22" fillId="33" borderId="0" xfId="0" applyFont="1" applyFill="1" applyBorder="1" applyAlignment="1">
      <alignment horizontal="left" vertical="center"/>
    </xf>
    <xf numFmtId="0" fontId="22" fillId="33" borderId="29" xfId="0" applyFont="1" applyFill="1" applyBorder="1" applyAlignment="1">
      <alignment horizontal="left" vertical="center"/>
    </xf>
    <xf numFmtId="0" fontId="24" fillId="34" borderId="28" xfId="43" applyFont="1" applyFill="1" applyBorder="1" applyAlignment="1" applyProtection="1">
      <alignment horizontal="left" vertical="center"/>
    </xf>
    <xf numFmtId="0" fontId="24" fillId="34" borderId="22" xfId="43" applyFont="1" applyFill="1" applyBorder="1" applyAlignment="1" applyProtection="1">
      <alignment horizontal="left" vertical="center"/>
    </xf>
    <xf numFmtId="0" fontId="22" fillId="33" borderId="18" xfId="0" applyFont="1" applyFill="1" applyBorder="1" applyAlignment="1">
      <alignment vertical="center"/>
    </xf>
    <xf numFmtId="0" fontId="24" fillId="34" borderId="28" xfId="43" applyFont="1" applyFill="1" applyBorder="1" applyAlignment="1" applyProtection="1">
      <alignment vertical="center"/>
    </xf>
    <xf numFmtId="0" fontId="23" fillId="0" borderId="40" xfId="0" applyFont="1" applyBorder="1" applyAlignment="1" applyProtection="1">
      <alignment horizontal="right" vertical="center"/>
      <protection locked="0"/>
    </xf>
    <xf numFmtId="14" fontId="23" fillId="0" borderId="40" xfId="0" applyNumberFormat="1" applyFont="1" applyBorder="1" applyAlignment="1" applyProtection="1">
      <alignment horizontal="right" vertical="center"/>
      <protection locked="0"/>
    </xf>
    <xf numFmtId="176" fontId="23" fillId="0" borderId="40" xfId="0" applyNumberFormat="1" applyFont="1" applyBorder="1" applyAlignment="1" applyProtection="1">
      <alignment horizontal="right" vertical="center"/>
      <protection locked="0"/>
    </xf>
    <xf numFmtId="0" fontId="23" fillId="0" borderId="31" xfId="0" applyFont="1" applyBorder="1" applyAlignment="1" applyProtection="1">
      <alignment vertical="center"/>
      <protection locked="0"/>
    </xf>
    <xf numFmtId="14" fontId="23" fillId="0" borderId="31" xfId="0" applyNumberFormat="1" applyFont="1" applyBorder="1" applyAlignment="1" applyProtection="1">
      <alignment vertical="center"/>
      <protection locked="0"/>
    </xf>
    <xf numFmtId="176" fontId="23" fillId="0" borderId="31" xfId="0" applyNumberFormat="1" applyFont="1" applyBorder="1" applyAlignment="1" applyProtection="1">
      <alignment vertical="center"/>
      <protection locked="0"/>
    </xf>
    <xf numFmtId="0" fontId="22" fillId="33" borderId="0" xfId="0" applyFont="1" applyFill="1" applyAlignment="1">
      <alignment horizontal="left" vertical="center"/>
    </xf>
    <xf numFmtId="0" fontId="22" fillId="33" borderId="13" xfId="0" applyFont="1" applyFill="1" applyBorder="1" applyAlignment="1">
      <alignment vertical="center"/>
    </xf>
    <xf numFmtId="0" fontId="22" fillId="33" borderId="0" xfId="0" applyFont="1" applyFill="1" applyAlignment="1">
      <alignment vertical="center"/>
    </xf>
    <xf numFmtId="0" fontId="22" fillId="33" borderId="10" xfId="0" applyFont="1" applyFill="1" applyBorder="1" applyAlignment="1">
      <alignment vertical="center"/>
    </xf>
    <xf numFmtId="0" fontId="22" fillId="33" borderId="21" xfId="0" applyFont="1" applyFill="1" applyBorder="1" applyAlignment="1">
      <alignment vertical="center"/>
    </xf>
    <xf numFmtId="0" fontId="22" fillId="33" borderId="17" xfId="0" applyFont="1" applyFill="1" applyBorder="1" applyAlignment="1">
      <alignment vertical="center"/>
    </xf>
    <xf numFmtId="0" fontId="22" fillId="33" borderId="16" xfId="0" applyFont="1" applyFill="1" applyBorder="1" applyAlignment="1">
      <alignment horizontal="left" vertical="center"/>
    </xf>
    <xf numFmtId="0" fontId="22" fillId="33" borderId="0" xfId="0" applyFont="1" applyFill="1" applyBorder="1" applyAlignment="1">
      <alignment horizontal="left" vertical="center"/>
    </xf>
    <xf numFmtId="0" fontId="22" fillId="33" borderId="16" xfId="0" applyFont="1" applyFill="1" applyBorder="1" applyAlignment="1">
      <alignment vertical="center"/>
    </xf>
    <xf numFmtId="0" fontId="22" fillId="33" borderId="0" xfId="0" applyFont="1" applyFill="1" applyBorder="1" applyAlignment="1">
      <alignment vertical="center"/>
    </xf>
    <xf numFmtId="0" fontId="22" fillId="33" borderId="12" xfId="0" applyFont="1" applyFill="1" applyBorder="1" applyAlignment="1">
      <alignment vertical="center"/>
    </xf>
    <xf numFmtId="0" fontId="22" fillId="33" borderId="19" xfId="0" applyFont="1" applyFill="1" applyBorder="1" applyAlignment="1">
      <alignment vertical="center"/>
    </xf>
    <xf numFmtId="0" fontId="24" fillId="34" borderId="30" xfId="43" applyFont="1" applyFill="1" applyBorder="1" applyAlignment="1" applyProtection="1">
      <alignment horizontal="center" vertical="center" textRotation="255"/>
    </xf>
    <xf numFmtId="0" fontId="24" fillId="34" borderId="29" xfId="43" applyFont="1" applyFill="1" applyBorder="1" applyAlignment="1" applyProtection="1">
      <alignment horizontal="center" vertical="center" textRotation="255"/>
    </xf>
    <xf numFmtId="0" fontId="24" fillId="34" borderId="0" xfId="43" applyFont="1" applyFill="1" applyAlignment="1" applyProtection="1">
      <alignment horizontal="left" vertical="center"/>
    </xf>
    <xf numFmtId="0" fontId="22" fillId="33" borderId="0" xfId="0" applyFont="1" applyFill="1" applyAlignment="1">
      <alignment horizontal="left" vertical="center"/>
    </xf>
    <xf numFmtId="0" fontId="22" fillId="33" borderId="21" xfId="0" applyFont="1" applyFill="1" applyBorder="1" applyAlignment="1">
      <alignment vertical="center"/>
    </xf>
    <xf numFmtId="0" fontId="22" fillId="33" borderId="0" xfId="0" applyFont="1" applyFill="1" applyBorder="1" applyAlignment="1" applyProtection="1">
      <alignment vertical="center"/>
      <protection locked="0"/>
    </xf>
    <xf numFmtId="0" fontId="22" fillId="33" borderId="0" xfId="0" applyFont="1" applyFill="1" applyAlignment="1">
      <alignment horizontal="left" vertical="center"/>
    </xf>
    <xf numFmtId="178" fontId="23" fillId="0" borderId="31" xfId="0" applyNumberFormat="1" applyFont="1" applyBorder="1" applyAlignment="1" applyProtection="1">
      <alignment vertical="center"/>
      <protection locked="0"/>
    </xf>
    <xf numFmtId="178" fontId="23" fillId="0" borderId="0" xfId="0" applyNumberFormat="1" applyFont="1" applyAlignment="1" applyProtection="1">
      <alignment vertical="center"/>
      <protection locked="0"/>
    </xf>
    <xf numFmtId="178" fontId="23" fillId="0" borderId="0" xfId="0" applyNumberFormat="1" applyFont="1" applyBorder="1" applyAlignment="1" applyProtection="1">
      <alignment vertical="center"/>
      <protection locked="0"/>
    </xf>
    <xf numFmtId="178" fontId="23" fillId="36" borderId="40" xfId="0" applyNumberFormat="1" applyFont="1" applyFill="1" applyBorder="1" applyAlignment="1" applyProtection="1">
      <alignment horizontal="right" vertical="center"/>
      <protection locked="0"/>
    </xf>
    <xf numFmtId="176" fontId="23" fillId="36" borderId="40" xfId="0" applyNumberFormat="1" applyFont="1" applyFill="1" applyBorder="1" applyAlignment="1" applyProtection="1">
      <alignment horizontal="right" vertical="center"/>
      <protection locked="0"/>
    </xf>
    <xf numFmtId="14" fontId="23" fillId="0" borderId="0" xfId="0" applyNumberFormat="1" applyFont="1" applyAlignment="1" applyProtection="1">
      <alignment vertical="center"/>
      <protection locked="0"/>
    </xf>
    <xf numFmtId="0" fontId="23" fillId="0" borderId="0" xfId="0" applyNumberFormat="1" applyFont="1" applyAlignment="1" applyProtection="1">
      <alignment vertical="center"/>
      <protection locked="0"/>
    </xf>
    <xf numFmtId="179" fontId="23" fillId="0" borderId="0" xfId="0" applyNumberFormat="1" applyFont="1" applyAlignment="1" applyProtection="1">
      <alignment vertical="center"/>
      <protection locked="0"/>
    </xf>
    <xf numFmtId="0" fontId="23" fillId="0" borderId="31" xfId="0" applyNumberFormat="1" applyFont="1" applyBorder="1" applyAlignment="1" applyProtection="1">
      <alignment vertical="center"/>
      <protection locked="0"/>
    </xf>
    <xf numFmtId="0" fontId="23" fillId="37" borderId="31" xfId="0" applyFont="1" applyFill="1" applyBorder="1" applyAlignment="1" applyProtection="1">
      <alignment vertical="center"/>
      <protection locked="0"/>
    </xf>
    <xf numFmtId="0" fontId="23" fillId="37" borderId="0" xfId="0" applyFont="1" applyFill="1" applyAlignment="1" applyProtection="1">
      <alignment vertical="center"/>
      <protection locked="0"/>
    </xf>
    <xf numFmtId="0" fontId="23" fillId="35" borderId="0" xfId="0" applyFont="1" applyFill="1" applyAlignment="1" applyProtection="1">
      <alignment vertical="center"/>
      <protection locked="0"/>
    </xf>
    <xf numFmtId="179" fontId="0" fillId="0" borderId="0" xfId="0" applyNumberFormat="1" applyFill="1" applyAlignment="1">
      <alignment horizontal="right" vertical="center"/>
    </xf>
    <xf numFmtId="0" fontId="22" fillId="33" borderId="24" xfId="0" applyFont="1" applyFill="1" applyBorder="1" applyAlignment="1">
      <alignment horizontal="right" vertical="center"/>
    </xf>
    <xf numFmtId="0" fontId="22" fillId="33" borderId="26" xfId="0" applyFont="1" applyFill="1" applyBorder="1" applyAlignment="1">
      <alignment horizontal="right" vertical="center"/>
    </xf>
    <xf numFmtId="49" fontId="22" fillId="33" borderId="15" xfId="0" applyNumberFormat="1" applyFont="1" applyFill="1" applyBorder="1" applyAlignment="1" applyProtection="1">
      <alignment horizontal="right" vertical="center"/>
      <protection locked="0"/>
    </xf>
    <xf numFmtId="49" fontId="22" fillId="33" borderId="14" xfId="0" applyNumberFormat="1" applyFont="1" applyFill="1" applyBorder="1" applyAlignment="1" applyProtection="1">
      <alignment horizontal="right" vertical="center"/>
      <protection locked="0"/>
    </xf>
    <xf numFmtId="49" fontId="22" fillId="33" borderId="18" xfId="0" applyNumberFormat="1" applyFont="1" applyFill="1" applyBorder="1" applyAlignment="1" applyProtection="1">
      <alignment horizontal="right" vertical="center"/>
      <protection locked="0"/>
    </xf>
    <xf numFmtId="0" fontId="22" fillId="33" borderId="11" xfId="0" applyFont="1" applyFill="1" applyBorder="1" applyAlignment="1" applyProtection="1">
      <alignment horizontal="right" vertical="center"/>
      <protection locked="0"/>
    </xf>
    <xf numFmtId="0" fontId="22" fillId="33" borderId="15" xfId="0" applyFont="1" applyFill="1" applyBorder="1" applyAlignment="1">
      <alignment horizontal="left" vertical="center"/>
    </xf>
    <xf numFmtId="0" fontId="22" fillId="33" borderId="14" xfId="0" applyFont="1" applyFill="1" applyBorder="1" applyAlignment="1">
      <alignment horizontal="left" vertical="center"/>
    </xf>
    <xf numFmtId="0" fontId="22" fillId="33" borderId="18" xfId="0" applyFont="1" applyFill="1" applyBorder="1" applyAlignment="1">
      <alignment horizontal="left" vertical="center"/>
    </xf>
    <xf numFmtId="0" fontId="22" fillId="33" borderId="11" xfId="0" applyFont="1" applyFill="1" applyBorder="1" applyAlignment="1">
      <alignment horizontal="center" vertical="center"/>
    </xf>
    <xf numFmtId="0" fontId="22" fillId="33" borderId="11" xfId="0" applyFont="1" applyFill="1" applyBorder="1" applyAlignment="1">
      <alignment horizontal="left" vertical="center"/>
    </xf>
    <xf numFmtId="0" fontId="22" fillId="33" borderId="11" xfId="0" applyFont="1" applyFill="1" applyBorder="1" applyAlignment="1">
      <alignment horizontal="right" vertical="center"/>
    </xf>
    <xf numFmtId="0" fontId="22" fillId="33" borderId="11" xfId="0" applyFont="1" applyFill="1" applyBorder="1" applyAlignment="1" applyProtection="1">
      <alignment horizontal="right" vertical="center" wrapText="1"/>
      <protection locked="0"/>
    </xf>
    <xf numFmtId="0" fontId="22" fillId="33" borderId="0" xfId="0" applyFont="1" applyFill="1" applyAlignment="1">
      <alignment horizontal="center" vertical="center"/>
    </xf>
    <xf numFmtId="0" fontId="22" fillId="33" borderId="15" xfId="0" applyFont="1" applyFill="1" applyBorder="1" applyAlignment="1" applyProtection="1">
      <alignment horizontal="right" vertical="center"/>
      <protection locked="0"/>
    </xf>
    <xf numFmtId="0" fontId="22" fillId="33" borderId="14" xfId="0" applyFont="1" applyFill="1" applyBorder="1" applyAlignment="1" applyProtection="1">
      <alignment horizontal="right" vertical="center"/>
      <protection locked="0"/>
    </xf>
    <xf numFmtId="0" fontId="22" fillId="33" borderId="18" xfId="0" applyFont="1" applyFill="1" applyBorder="1" applyAlignment="1" applyProtection="1">
      <alignment horizontal="right" vertical="center"/>
      <protection locked="0"/>
    </xf>
    <xf numFmtId="0" fontId="22" fillId="33" borderId="0" xfId="0" applyFont="1" applyFill="1" applyAlignment="1">
      <alignment horizontal="left" vertical="center"/>
    </xf>
    <xf numFmtId="0" fontId="29" fillId="33" borderId="0" xfId="0" applyFont="1" applyFill="1" applyAlignment="1">
      <alignment horizontal="left" vertical="center" wrapText="1"/>
    </xf>
    <xf numFmtId="0" fontId="29" fillId="33" borderId="0" xfId="0" applyFont="1" applyFill="1" applyAlignment="1">
      <alignment horizontal="left" vertical="center"/>
    </xf>
    <xf numFmtId="0" fontId="22" fillId="33" borderId="15" xfId="0" applyFont="1" applyFill="1" applyBorder="1" applyAlignment="1" applyProtection="1">
      <alignment horizontal="right" vertical="center" wrapText="1"/>
      <protection locked="0"/>
    </xf>
    <xf numFmtId="0" fontId="22" fillId="33" borderId="14" xfId="0" applyFont="1" applyFill="1" applyBorder="1" applyAlignment="1" applyProtection="1">
      <alignment horizontal="right" vertical="center" wrapText="1"/>
      <protection locked="0"/>
    </xf>
    <xf numFmtId="0" fontId="22" fillId="33" borderId="18" xfId="0" applyFont="1" applyFill="1" applyBorder="1" applyAlignment="1" applyProtection="1">
      <alignment horizontal="right" vertical="center" wrapText="1"/>
      <protection locked="0"/>
    </xf>
    <xf numFmtId="0" fontId="22" fillId="33" borderId="0" xfId="0" applyFont="1" applyFill="1" applyAlignment="1">
      <alignment horizontal="center" vertical="center" wrapText="1"/>
    </xf>
    <xf numFmtId="0" fontId="22" fillId="33" borderId="21" xfId="0" applyFont="1" applyFill="1" applyBorder="1" applyAlignment="1">
      <alignment horizontal="center" vertical="center" wrapText="1"/>
    </xf>
    <xf numFmtId="0" fontId="27" fillId="33" borderId="15" xfId="44" applyFill="1" applyBorder="1" applyAlignment="1" applyProtection="1">
      <alignment horizontal="right" vertical="center" shrinkToFit="1"/>
      <protection locked="0"/>
    </xf>
    <xf numFmtId="0" fontId="22" fillId="33" borderId="14" xfId="0" applyFont="1" applyFill="1" applyBorder="1" applyAlignment="1" applyProtection="1">
      <alignment horizontal="right" vertical="center" shrinkToFit="1"/>
      <protection locked="0"/>
    </xf>
    <xf numFmtId="0" fontId="22" fillId="33" borderId="18" xfId="0" applyFont="1" applyFill="1" applyBorder="1" applyAlignment="1" applyProtection="1">
      <alignment horizontal="right" vertical="center" shrinkToFit="1"/>
      <protection locked="0"/>
    </xf>
    <xf numFmtId="0" fontId="22" fillId="33" borderId="10" xfId="0" applyFont="1" applyFill="1" applyBorder="1" applyAlignment="1">
      <alignment horizontal="left" vertical="center"/>
    </xf>
    <xf numFmtId="0" fontId="22" fillId="33" borderId="12" xfId="0" applyFont="1" applyFill="1" applyBorder="1" applyAlignment="1">
      <alignment horizontal="center" vertical="center" textRotation="255"/>
    </xf>
    <xf numFmtId="0" fontId="22" fillId="33" borderId="20" xfId="0" applyFont="1" applyFill="1" applyBorder="1" applyAlignment="1">
      <alignment horizontal="center" vertical="center" textRotation="255"/>
    </xf>
    <xf numFmtId="0" fontId="22" fillId="33" borderId="16" xfId="0" applyFont="1" applyFill="1" applyBorder="1" applyAlignment="1">
      <alignment horizontal="center" vertical="center" textRotation="255"/>
    </xf>
    <xf numFmtId="0" fontId="22" fillId="33" borderId="21" xfId="0" applyFont="1" applyFill="1" applyBorder="1" applyAlignment="1">
      <alignment horizontal="center" vertical="center" textRotation="255"/>
    </xf>
    <xf numFmtId="0" fontId="22" fillId="33" borderId="19" xfId="0" applyFont="1" applyFill="1" applyBorder="1" applyAlignment="1">
      <alignment horizontal="center" vertical="center" textRotation="255"/>
    </xf>
    <xf numFmtId="0" fontId="22" fillId="33" borderId="17" xfId="0" applyFont="1" applyFill="1" applyBorder="1" applyAlignment="1">
      <alignment horizontal="center" vertical="center" textRotation="255"/>
    </xf>
    <xf numFmtId="0" fontId="22" fillId="33" borderId="12" xfId="0" applyFont="1" applyFill="1" applyBorder="1" applyAlignment="1">
      <alignment horizontal="left" vertical="center" wrapText="1"/>
    </xf>
    <xf numFmtId="0" fontId="22" fillId="33" borderId="13" xfId="0" applyFont="1" applyFill="1" applyBorder="1" applyAlignment="1">
      <alignment horizontal="left" vertical="center" wrapText="1"/>
    </xf>
    <xf numFmtId="0" fontId="22" fillId="33" borderId="20" xfId="0" applyFont="1" applyFill="1" applyBorder="1" applyAlignment="1">
      <alignment horizontal="left" vertical="center" wrapText="1"/>
    </xf>
    <xf numFmtId="0" fontId="22" fillId="33" borderId="16" xfId="0" applyFont="1" applyFill="1" applyBorder="1" applyAlignment="1">
      <alignment horizontal="left" vertical="center" wrapText="1"/>
    </xf>
    <xf numFmtId="0" fontId="22" fillId="33" borderId="0" xfId="0" applyFont="1" applyFill="1" applyAlignment="1">
      <alignment horizontal="left" vertical="center" wrapText="1"/>
    </xf>
    <xf numFmtId="0" fontId="22" fillId="33" borderId="21" xfId="0" applyFont="1" applyFill="1" applyBorder="1" applyAlignment="1">
      <alignment horizontal="left" vertical="center" wrapText="1"/>
    </xf>
    <xf numFmtId="0" fontId="22" fillId="33" borderId="19" xfId="0" applyFont="1" applyFill="1" applyBorder="1" applyAlignment="1">
      <alignment horizontal="left" vertical="center" wrapText="1"/>
    </xf>
    <xf numFmtId="0" fontId="22" fillId="33" borderId="10" xfId="0" applyFont="1" applyFill="1" applyBorder="1" applyAlignment="1">
      <alignment horizontal="left" vertical="center" wrapText="1"/>
    </xf>
    <xf numFmtId="0" fontId="22" fillId="33" borderId="17" xfId="0" applyFont="1" applyFill="1" applyBorder="1" applyAlignment="1">
      <alignment horizontal="left" vertical="center" wrapText="1"/>
    </xf>
    <xf numFmtId="0" fontId="22" fillId="33" borderId="12" xfId="0" applyFont="1" applyFill="1" applyBorder="1" applyAlignment="1">
      <alignment horizontal="left" vertical="center"/>
    </xf>
    <xf numFmtId="0" fontId="22" fillId="33" borderId="13" xfId="0" applyFont="1" applyFill="1" applyBorder="1" applyAlignment="1">
      <alignment horizontal="left" vertical="center"/>
    </xf>
    <xf numFmtId="0" fontId="22" fillId="33" borderId="20" xfId="0" applyFont="1" applyFill="1" applyBorder="1" applyAlignment="1">
      <alignment horizontal="left" vertical="center"/>
    </xf>
    <xf numFmtId="0" fontId="22" fillId="33" borderId="19" xfId="0" applyFont="1" applyFill="1" applyBorder="1" applyAlignment="1">
      <alignment horizontal="left" vertical="center"/>
    </xf>
    <xf numFmtId="0" fontId="22" fillId="33" borderId="17" xfId="0" applyFont="1" applyFill="1" applyBorder="1" applyAlignment="1">
      <alignment horizontal="left" vertical="center"/>
    </xf>
    <xf numFmtId="0" fontId="22" fillId="33" borderId="16" xfId="0" applyFont="1" applyFill="1" applyBorder="1" applyAlignment="1">
      <alignment horizontal="left" vertical="center"/>
    </xf>
    <xf numFmtId="0" fontId="22" fillId="33" borderId="21" xfId="0" applyFont="1" applyFill="1" applyBorder="1" applyAlignment="1">
      <alignment horizontal="left" vertical="center"/>
    </xf>
    <xf numFmtId="0" fontId="22" fillId="33" borderId="12" xfId="0" applyFont="1" applyFill="1" applyBorder="1" applyAlignment="1">
      <alignment horizontal="center" vertical="center"/>
    </xf>
    <xf numFmtId="0" fontId="22" fillId="33" borderId="13" xfId="0" applyFont="1" applyFill="1" applyBorder="1" applyAlignment="1">
      <alignment horizontal="center" vertical="center"/>
    </xf>
    <xf numFmtId="0" fontId="22" fillId="33" borderId="16" xfId="0" applyFont="1" applyFill="1" applyBorder="1" applyAlignment="1">
      <alignment horizontal="center" vertical="center"/>
    </xf>
    <xf numFmtId="0" fontId="22" fillId="33" borderId="19" xfId="0" applyFont="1" applyFill="1" applyBorder="1" applyAlignment="1">
      <alignment horizontal="center" vertical="center"/>
    </xf>
    <xf numFmtId="0" fontId="22" fillId="33" borderId="10" xfId="0" applyFont="1" applyFill="1" applyBorder="1" applyAlignment="1">
      <alignment horizontal="center" vertical="center"/>
    </xf>
    <xf numFmtId="0" fontId="22" fillId="33" borderId="14" xfId="0" applyFont="1" applyFill="1" applyBorder="1" applyAlignment="1">
      <alignment horizontal="center" vertical="center"/>
    </xf>
    <xf numFmtId="0" fontId="22" fillId="33" borderId="12" xfId="0" applyFont="1" applyFill="1" applyBorder="1" applyAlignment="1">
      <alignment vertical="center" textRotation="255" wrapText="1"/>
    </xf>
    <xf numFmtId="0" fontId="22" fillId="33" borderId="20" xfId="0" applyFont="1" applyFill="1" applyBorder="1" applyAlignment="1">
      <alignment vertical="center" textRotation="255" wrapText="1"/>
    </xf>
    <xf numFmtId="0" fontId="22" fillId="33" borderId="16" xfId="0" applyFont="1" applyFill="1" applyBorder="1" applyAlignment="1">
      <alignment vertical="center" textRotation="255" wrapText="1"/>
    </xf>
    <xf numFmtId="0" fontId="22" fillId="33" borderId="21" xfId="0" applyFont="1" applyFill="1" applyBorder="1" applyAlignment="1">
      <alignment vertical="center" textRotation="255" wrapText="1"/>
    </xf>
    <xf numFmtId="0" fontId="22" fillId="33" borderId="19" xfId="0" applyFont="1" applyFill="1" applyBorder="1" applyAlignment="1">
      <alignment vertical="center" textRotation="255" wrapText="1"/>
    </xf>
    <xf numFmtId="0" fontId="22" fillId="33" borderId="17" xfId="0" applyFont="1" applyFill="1" applyBorder="1" applyAlignment="1">
      <alignment vertical="center" textRotation="255" wrapText="1"/>
    </xf>
    <xf numFmtId="0" fontId="22" fillId="33" borderId="12" xfId="0" applyFont="1" applyFill="1" applyBorder="1" applyAlignment="1">
      <alignment vertical="center"/>
    </xf>
    <xf numFmtId="0" fontId="22" fillId="33" borderId="13" xfId="0" applyFont="1" applyFill="1" applyBorder="1" applyAlignment="1">
      <alignment vertical="center"/>
    </xf>
    <xf numFmtId="0" fontId="22" fillId="33" borderId="20" xfId="0" applyFont="1" applyFill="1" applyBorder="1" applyAlignment="1">
      <alignment vertical="center"/>
    </xf>
    <xf numFmtId="0" fontId="22" fillId="33" borderId="16" xfId="0" applyFont="1" applyFill="1" applyBorder="1" applyAlignment="1">
      <alignment vertical="center"/>
    </xf>
    <xf numFmtId="0" fontId="22" fillId="33" borderId="0" xfId="0" applyFont="1" applyFill="1" applyAlignment="1">
      <alignment vertical="center"/>
    </xf>
    <xf numFmtId="0" fontId="22" fillId="33" borderId="21" xfId="0" applyFont="1" applyFill="1" applyBorder="1" applyAlignment="1">
      <alignment vertical="center"/>
    </xf>
    <xf numFmtId="0" fontId="22" fillId="33" borderId="19" xfId="0" applyFont="1" applyFill="1" applyBorder="1" applyAlignment="1">
      <alignment vertical="center"/>
    </xf>
    <xf numFmtId="0" fontId="22" fillId="33" borderId="10" xfId="0" applyFont="1" applyFill="1" applyBorder="1" applyAlignment="1">
      <alignment vertical="center"/>
    </xf>
    <xf numFmtId="0" fontId="22" fillId="33" borderId="17" xfId="0" applyFont="1" applyFill="1" applyBorder="1" applyAlignment="1">
      <alignment vertical="center"/>
    </xf>
    <xf numFmtId="0" fontId="22" fillId="33" borderId="16" xfId="0" applyFont="1" applyFill="1" applyBorder="1" applyAlignment="1">
      <alignment horizontal="center" vertical="center" wrapText="1"/>
    </xf>
    <xf numFmtId="0" fontId="22" fillId="33" borderId="0" xfId="0" applyFont="1" applyFill="1" applyBorder="1" applyAlignment="1">
      <alignment horizontal="center" vertical="center" wrapText="1"/>
    </xf>
    <xf numFmtId="0" fontId="22" fillId="33" borderId="34" xfId="0" applyFont="1" applyFill="1" applyBorder="1" applyAlignment="1">
      <alignment horizontal="center" vertical="center" wrapText="1"/>
    </xf>
    <xf numFmtId="0" fontId="22" fillId="33" borderId="22" xfId="0" applyFont="1" applyFill="1" applyBorder="1" applyAlignment="1">
      <alignment horizontal="center" vertical="center" wrapText="1"/>
    </xf>
    <xf numFmtId="0" fontId="22" fillId="33" borderId="38" xfId="0" applyFont="1" applyFill="1" applyBorder="1" applyAlignment="1">
      <alignment horizontal="center" vertical="center" wrapText="1"/>
    </xf>
    <xf numFmtId="0" fontId="22" fillId="33" borderId="27" xfId="0" applyFont="1" applyFill="1" applyBorder="1" applyAlignment="1">
      <alignment horizontal="center" vertical="center" textRotation="255" wrapText="1"/>
    </xf>
    <xf numFmtId="0" fontId="22" fillId="33" borderId="33" xfId="0" applyFont="1" applyFill="1" applyBorder="1" applyAlignment="1">
      <alignment horizontal="center" vertical="center" textRotation="255" wrapText="1"/>
    </xf>
    <xf numFmtId="0" fontId="22" fillId="33" borderId="30" xfId="0" applyFont="1" applyFill="1" applyBorder="1" applyAlignment="1">
      <alignment horizontal="center" vertical="center" textRotation="255" wrapText="1"/>
    </xf>
    <xf numFmtId="0" fontId="22" fillId="33" borderId="29" xfId="0" applyFont="1" applyFill="1" applyBorder="1" applyAlignment="1">
      <alignment horizontal="center" vertical="center" textRotation="255" wrapText="1"/>
    </xf>
    <xf numFmtId="0" fontId="22" fillId="33" borderId="32" xfId="0" applyFont="1" applyFill="1" applyBorder="1" applyAlignment="1">
      <alignment horizontal="center" vertical="center" textRotation="255" wrapText="1"/>
    </xf>
    <xf numFmtId="0" fontId="22" fillId="33" borderId="23" xfId="0" applyFont="1" applyFill="1" applyBorder="1" applyAlignment="1">
      <alignment horizontal="center" vertical="center" textRotation="255" wrapText="1"/>
    </xf>
    <xf numFmtId="0" fontId="22" fillId="33" borderId="24" xfId="0" applyFont="1" applyFill="1" applyBorder="1" applyAlignment="1">
      <alignment horizontal="left" vertical="center"/>
    </xf>
    <xf numFmtId="0" fontId="22" fillId="33" borderId="25" xfId="0" applyFont="1" applyFill="1" applyBorder="1" applyAlignment="1">
      <alignment horizontal="left" vertical="center"/>
    </xf>
    <xf numFmtId="0" fontId="22" fillId="33" borderId="26" xfId="0" applyFont="1" applyFill="1" applyBorder="1" applyAlignment="1">
      <alignment horizontal="left" vertical="center"/>
    </xf>
    <xf numFmtId="0" fontId="22" fillId="33" borderId="0" xfId="0" applyFont="1" applyFill="1" applyBorder="1" applyAlignment="1">
      <alignment horizontal="left" vertical="center"/>
    </xf>
    <xf numFmtId="0" fontId="22" fillId="33" borderId="0" xfId="0" applyFont="1" applyFill="1" applyBorder="1" applyAlignment="1">
      <alignment horizontal="center" vertical="center"/>
    </xf>
    <xf numFmtId="0" fontId="22" fillId="33" borderId="29" xfId="0" applyFont="1" applyFill="1" applyBorder="1" applyAlignment="1">
      <alignment horizontal="center" vertical="center"/>
    </xf>
    <xf numFmtId="0" fontId="22" fillId="33" borderId="29" xfId="0" applyFont="1" applyFill="1" applyBorder="1" applyAlignment="1">
      <alignment horizontal="left" vertical="center"/>
    </xf>
    <xf numFmtId="0" fontId="22" fillId="33" borderId="22" xfId="0" applyFont="1" applyFill="1" applyBorder="1" applyAlignment="1">
      <alignment horizontal="left" vertical="center"/>
    </xf>
    <xf numFmtId="0" fontId="22" fillId="33" borderId="38" xfId="0" applyFont="1" applyFill="1" applyBorder="1" applyAlignment="1">
      <alignment horizontal="left" vertical="center"/>
    </xf>
    <xf numFmtId="0" fontId="22" fillId="33" borderId="35" xfId="0" applyFont="1" applyFill="1" applyBorder="1" applyAlignment="1" applyProtection="1">
      <alignment horizontal="right" vertical="center"/>
      <protection locked="0"/>
    </xf>
    <xf numFmtId="0" fontId="22" fillId="33" borderId="36" xfId="0" applyFont="1" applyFill="1" applyBorder="1" applyAlignment="1" applyProtection="1">
      <alignment horizontal="right" vertical="center"/>
      <protection locked="0"/>
    </xf>
    <xf numFmtId="0" fontId="22" fillId="33" borderId="37" xfId="0" applyFont="1" applyFill="1" applyBorder="1" applyAlignment="1" applyProtection="1">
      <alignment horizontal="right" vertical="center"/>
      <protection locked="0"/>
    </xf>
    <xf numFmtId="0" fontId="22" fillId="33" borderId="34" xfId="0" applyFont="1" applyFill="1" applyBorder="1" applyAlignment="1">
      <alignment horizontal="left" vertical="center"/>
    </xf>
    <xf numFmtId="0" fontId="22" fillId="33" borderId="23" xfId="0" applyFont="1" applyFill="1" applyBorder="1" applyAlignment="1">
      <alignment horizontal="left" vertical="center"/>
    </xf>
    <xf numFmtId="0" fontId="22" fillId="33" borderId="0" xfId="0" applyFont="1" applyFill="1" applyBorder="1" applyAlignment="1">
      <alignment horizontal="left" vertical="center" wrapText="1"/>
    </xf>
    <xf numFmtId="0" fontId="22" fillId="33" borderId="28" xfId="0" applyFont="1" applyFill="1" applyBorder="1" applyAlignment="1">
      <alignment horizontal="center" vertical="center" wrapText="1"/>
    </xf>
    <xf numFmtId="0" fontId="22" fillId="33" borderId="33" xfId="0" applyFont="1" applyFill="1" applyBorder="1" applyAlignment="1">
      <alignment horizontal="center" vertical="center" wrapText="1"/>
    </xf>
    <xf numFmtId="0" fontId="22" fillId="33" borderId="29" xfId="0" applyFont="1" applyFill="1" applyBorder="1" applyAlignment="1">
      <alignment horizontal="center" vertical="center" wrapText="1"/>
    </xf>
    <xf numFmtId="0" fontId="22" fillId="33" borderId="23" xfId="0" applyFont="1" applyFill="1" applyBorder="1" applyAlignment="1">
      <alignment horizontal="center" vertical="center" wrapText="1"/>
    </xf>
    <xf numFmtId="0" fontId="22" fillId="33" borderId="39" xfId="0" applyFont="1" applyFill="1" applyBorder="1" applyAlignment="1">
      <alignment horizontal="left" vertical="center"/>
    </xf>
    <xf numFmtId="0" fontId="22" fillId="33" borderId="18" xfId="0" applyFont="1" applyFill="1" applyBorder="1" applyAlignment="1">
      <alignment vertical="center" wrapText="1"/>
    </xf>
    <xf numFmtId="0" fontId="22" fillId="33" borderId="11" xfId="0" applyFont="1" applyFill="1" applyBorder="1" applyAlignment="1">
      <alignment vertical="center" wrapText="1"/>
    </xf>
    <xf numFmtId="0" fontId="24" fillId="34" borderId="28" xfId="43" applyFont="1" applyFill="1" applyBorder="1" applyAlignment="1" applyProtection="1">
      <alignment horizontal="left" vertical="center"/>
    </xf>
    <xf numFmtId="0" fontId="24" fillId="34" borderId="22" xfId="43" applyFont="1" applyFill="1" applyBorder="1" applyAlignment="1" applyProtection="1">
      <alignment horizontal="left" vertical="center"/>
    </xf>
    <xf numFmtId="0" fontId="24" fillId="34" borderId="33" xfId="43" applyFont="1" applyFill="1" applyBorder="1" applyAlignment="1" applyProtection="1">
      <alignment horizontal="left" vertical="center"/>
    </xf>
    <xf numFmtId="0" fontId="24" fillId="34" borderId="23" xfId="43" applyFont="1" applyFill="1" applyBorder="1" applyAlignment="1" applyProtection="1">
      <alignment horizontal="left" vertical="center"/>
    </xf>
    <xf numFmtId="0" fontId="22" fillId="33" borderId="13" xfId="0" applyFont="1" applyFill="1" applyBorder="1" applyAlignment="1">
      <alignment vertical="center" wrapText="1"/>
    </xf>
    <xf numFmtId="0" fontId="22" fillId="33" borderId="20" xfId="0" applyFont="1" applyFill="1" applyBorder="1" applyAlignment="1">
      <alignment vertical="center" wrapText="1"/>
    </xf>
    <xf numFmtId="0" fontId="22" fillId="33" borderId="0" xfId="0" applyFont="1" applyFill="1" applyAlignment="1">
      <alignment vertical="center" wrapText="1"/>
    </xf>
    <xf numFmtId="0" fontId="22" fillId="33" borderId="21" xfId="0" applyFont="1" applyFill="1" applyBorder="1" applyAlignment="1">
      <alignment vertical="center" wrapText="1"/>
    </xf>
    <xf numFmtId="0" fontId="22" fillId="33" borderId="10" xfId="0" applyFont="1" applyFill="1" applyBorder="1" applyAlignment="1">
      <alignment vertical="center" wrapText="1"/>
    </xf>
    <xf numFmtId="0" fontId="22" fillId="33" borderId="17" xfId="0" applyFont="1" applyFill="1" applyBorder="1" applyAlignment="1">
      <alignment vertical="center" wrapText="1"/>
    </xf>
    <xf numFmtId="0" fontId="22" fillId="33" borderId="18" xfId="0" applyFont="1" applyFill="1" applyBorder="1" applyAlignment="1">
      <alignment vertical="center"/>
    </xf>
    <xf numFmtId="0" fontId="22" fillId="33" borderId="11" xfId="0" applyFont="1" applyFill="1" applyBorder="1" applyAlignment="1">
      <alignment vertical="center"/>
    </xf>
    <xf numFmtId="0" fontId="27" fillId="33" borderId="35" xfId="44" applyFill="1" applyBorder="1" applyAlignment="1" applyProtection="1">
      <alignment horizontal="right" vertical="center" shrinkToFit="1"/>
      <protection locked="0"/>
    </xf>
    <xf numFmtId="0" fontId="22" fillId="33" borderId="36" xfId="0" applyFont="1" applyFill="1" applyBorder="1" applyAlignment="1" applyProtection="1">
      <alignment horizontal="right" vertical="center" shrinkToFit="1"/>
      <protection locked="0"/>
    </xf>
    <xf numFmtId="0" fontId="22" fillId="33" borderId="37" xfId="0" applyFont="1" applyFill="1" applyBorder="1" applyAlignment="1" applyProtection="1">
      <alignment horizontal="right" vertical="center" shrinkToFit="1"/>
      <protection locked="0"/>
    </xf>
    <xf numFmtId="0" fontId="22" fillId="33" borderId="19" xfId="0" applyFont="1" applyFill="1" applyBorder="1" applyAlignment="1" applyProtection="1">
      <alignment horizontal="right" vertical="center"/>
      <protection locked="0"/>
    </xf>
    <xf numFmtId="0" fontId="22" fillId="33" borderId="10" xfId="0" applyFont="1" applyFill="1" applyBorder="1" applyAlignment="1" applyProtection="1">
      <alignment horizontal="right" vertical="center"/>
      <protection locked="0"/>
    </xf>
    <xf numFmtId="0" fontId="22" fillId="33" borderId="17" xfId="0" applyFont="1" applyFill="1" applyBorder="1" applyAlignment="1" applyProtection="1">
      <alignment horizontal="right" vertical="center"/>
      <protection locked="0"/>
    </xf>
    <xf numFmtId="0" fontId="22" fillId="33" borderId="12" xfId="0" applyFont="1" applyFill="1" applyBorder="1" applyAlignment="1" applyProtection="1">
      <alignment horizontal="right" vertical="center" wrapText="1" shrinkToFit="1"/>
      <protection locked="0"/>
    </xf>
    <xf numFmtId="0" fontId="22" fillId="33" borderId="13" xfId="0" applyFont="1" applyFill="1" applyBorder="1" applyAlignment="1" applyProtection="1">
      <alignment horizontal="right" vertical="center" wrapText="1" shrinkToFit="1"/>
      <protection locked="0"/>
    </xf>
    <xf numFmtId="0" fontId="22" fillId="33" borderId="20" xfId="0" applyFont="1" applyFill="1" applyBorder="1" applyAlignment="1" applyProtection="1">
      <alignment horizontal="right" vertical="center" wrapText="1" shrinkToFit="1"/>
      <protection locked="0"/>
    </xf>
    <xf numFmtId="0" fontId="22" fillId="33" borderId="19" xfId="0" applyFont="1" applyFill="1" applyBorder="1" applyAlignment="1" applyProtection="1">
      <alignment horizontal="right" vertical="center" wrapText="1" shrinkToFit="1"/>
      <protection locked="0"/>
    </xf>
    <xf numFmtId="0" fontId="22" fillId="33" borderId="10" xfId="0" applyFont="1" applyFill="1" applyBorder="1" applyAlignment="1" applyProtection="1">
      <alignment horizontal="right" vertical="center" wrapText="1" shrinkToFit="1"/>
      <protection locked="0"/>
    </xf>
    <xf numFmtId="0" fontId="22" fillId="33" borderId="17" xfId="0" applyFont="1" applyFill="1" applyBorder="1" applyAlignment="1" applyProtection="1">
      <alignment horizontal="right" vertical="center" wrapText="1" shrinkToFit="1"/>
      <protection locked="0"/>
    </xf>
    <xf numFmtId="0" fontId="22" fillId="33" borderId="16" xfId="0" applyFont="1" applyFill="1" applyBorder="1" applyAlignment="1" applyProtection="1">
      <alignment horizontal="right" vertical="center" wrapText="1"/>
      <protection locked="0"/>
    </xf>
    <xf numFmtId="0" fontId="22" fillId="33" borderId="0" xfId="0" applyFont="1" applyFill="1" applyAlignment="1" applyProtection="1">
      <alignment horizontal="right" vertical="center" wrapText="1"/>
      <protection locked="0"/>
    </xf>
    <xf numFmtId="0" fontId="22" fillId="33" borderId="21" xfId="0" applyFont="1" applyFill="1" applyBorder="1" applyAlignment="1" applyProtection="1">
      <alignment horizontal="right" vertical="center" wrapText="1"/>
      <protection locked="0"/>
    </xf>
    <xf numFmtId="0" fontId="22" fillId="33" borderId="19" xfId="0" applyFont="1" applyFill="1" applyBorder="1" applyAlignment="1" applyProtection="1">
      <alignment horizontal="right" vertical="center" wrapText="1"/>
      <protection locked="0"/>
    </xf>
    <xf numFmtId="0" fontId="22" fillId="33" borderId="10" xfId="0" applyFont="1" applyFill="1" applyBorder="1" applyAlignment="1" applyProtection="1">
      <alignment horizontal="right" vertical="center" wrapText="1"/>
      <protection locked="0"/>
    </xf>
    <xf numFmtId="0" fontId="22" fillId="33" borderId="17" xfId="0" applyFont="1" applyFill="1" applyBorder="1" applyAlignment="1" applyProtection="1">
      <alignment horizontal="right" vertical="center" wrapText="1"/>
      <protection locked="0"/>
    </xf>
    <xf numFmtId="0" fontId="22" fillId="33" borderId="12" xfId="0" applyFont="1" applyFill="1" applyBorder="1" applyAlignment="1" applyProtection="1">
      <alignment horizontal="right" vertical="center" wrapText="1"/>
      <protection locked="0"/>
    </xf>
    <xf numFmtId="0" fontId="22" fillId="33" borderId="13" xfId="0" applyFont="1" applyFill="1" applyBorder="1" applyAlignment="1" applyProtection="1">
      <alignment horizontal="right" vertical="center" wrapText="1"/>
      <protection locked="0"/>
    </xf>
    <xf numFmtId="0" fontId="22" fillId="33" borderId="20" xfId="0" applyFont="1" applyFill="1" applyBorder="1" applyAlignment="1" applyProtection="1">
      <alignment horizontal="right" vertical="center" wrapText="1"/>
      <protection locked="0"/>
    </xf>
    <xf numFmtId="0" fontId="22" fillId="33" borderId="24" xfId="0" applyFont="1" applyFill="1" applyBorder="1" applyAlignment="1">
      <alignment horizontal="center" vertical="center"/>
    </xf>
    <xf numFmtId="0" fontId="22" fillId="33" borderId="25" xfId="0" applyFont="1" applyFill="1" applyBorder="1" applyAlignment="1">
      <alignment horizontal="center" vertical="center"/>
    </xf>
    <xf numFmtId="0" fontId="22" fillId="33" borderId="26" xfId="0" applyFont="1" applyFill="1" applyBorder="1" applyAlignment="1">
      <alignment horizontal="center" vertical="center"/>
    </xf>
    <xf numFmtId="0" fontId="22" fillId="33" borderId="28" xfId="0" applyFont="1" applyFill="1" applyBorder="1" applyAlignment="1">
      <alignment horizontal="center" vertical="center"/>
    </xf>
    <xf numFmtId="0" fontId="22" fillId="33" borderId="22" xfId="0" applyFont="1" applyFill="1" applyBorder="1" applyAlignment="1">
      <alignment horizontal="center" vertical="center"/>
    </xf>
    <xf numFmtId="0" fontId="22" fillId="33" borderId="25" xfId="0" applyFont="1" applyFill="1" applyBorder="1" applyAlignment="1">
      <alignment horizontal="right" vertical="center"/>
    </xf>
    <xf numFmtId="0" fontId="22" fillId="33" borderId="24" xfId="0" applyFont="1" applyFill="1" applyBorder="1" applyAlignment="1" applyProtection="1">
      <alignment horizontal="right" vertical="center"/>
      <protection locked="0"/>
    </xf>
    <xf numFmtId="0" fontId="22" fillId="33" borderId="26" xfId="0" applyFont="1" applyFill="1" applyBorder="1" applyAlignment="1" applyProtection="1">
      <alignment horizontal="right" vertical="center"/>
      <protection locked="0"/>
    </xf>
    <xf numFmtId="0" fontId="24" fillId="34" borderId="31" xfId="43" applyFont="1" applyFill="1" applyBorder="1" applyAlignment="1" applyProtection="1">
      <alignment horizontal="center" vertical="center"/>
    </xf>
    <xf numFmtId="0" fontId="24" fillId="34" borderId="31" xfId="43" applyFont="1" applyFill="1" applyBorder="1" applyAlignment="1" applyProtection="1">
      <alignment horizontal="left" vertical="center"/>
    </xf>
    <xf numFmtId="0" fontId="24" fillId="34" borderId="31" xfId="43" applyFont="1" applyFill="1" applyBorder="1" applyAlignment="1" applyProtection="1">
      <alignment horizontal="right" vertical="center"/>
    </xf>
    <xf numFmtId="0" fontId="24" fillId="34" borderId="31" xfId="43" applyFont="1" applyFill="1" applyBorder="1" applyAlignment="1" applyProtection="1">
      <alignment horizontal="right" vertical="center"/>
      <protection locked="0"/>
    </xf>
    <xf numFmtId="0" fontId="24" fillId="34" borderId="24" xfId="43" applyFont="1" applyFill="1" applyBorder="1" applyAlignment="1" applyProtection="1">
      <alignment horizontal="left" vertical="center"/>
    </xf>
    <xf numFmtId="0" fontId="24" fillId="34" borderId="25" xfId="43" applyFont="1" applyFill="1" applyBorder="1" applyAlignment="1" applyProtection="1">
      <alignment horizontal="left" vertical="center"/>
    </xf>
    <xf numFmtId="0" fontId="24" fillId="34" borderId="26" xfId="43" applyFont="1" applyFill="1" applyBorder="1" applyAlignment="1" applyProtection="1">
      <alignment horizontal="left" vertical="center"/>
    </xf>
    <xf numFmtId="0" fontId="24" fillId="34" borderId="27" xfId="43" applyFont="1" applyFill="1" applyBorder="1" applyAlignment="1" applyProtection="1">
      <alignment horizontal="center" vertical="center" textRotation="255"/>
    </xf>
    <xf numFmtId="0" fontId="24" fillId="34" borderId="33" xfId="43" applyFont="1" applyFill="1" applyBorder="1" applyAlignment="1" applyProtection="1">
      <alignment horizontal="center" vertical="center" textRotation="255"/>
    </xf>
    <xf numFmtId="0" fontId="24" fillId="34" borderId="30" xfId="43" applyFont="1" applyFill="1" applyBorder="1" applyAlignment="1" applyProtection="1">
      <alignment horizontal="center" vertical="center" textRotation="255"/>
    </xf>
    <xf numFmtId="0" fontId="24" fillId="34" borderId="29" xfId="43" applyFont="1" applyFill="1" applyBorder="1" applyAlignment="1" applyProtection="1">
      <alignment horizontal="center" vertical="center" textRotation="255"/>
    </xf>
    <xf numFmtId="0" fontId="24" fillId="34" borderId="32" xfId="43" applyFont="1" applyFill="1" applyBorder="1" applyAlignment="1" applyProtection="1">
      <alignment horizontal="center" vertical="center" textRotation="255"/>
    </xf>
    <xf numFmtId="0" fontId="24" fillId="34" borderId="23" xfId="43" applyFont="1" applyFill="1" applyBorder="1" applyAlignment="1" applyProtection="1">
      <alignment horizontal="center" vertical="center" textRotation="255"/>
    </xf>
    <xf numFmtId="0" fontId="24" fillId="34" borderId="24" xfId="43" applyFont="1" applyFill="1" applyBorder="1" applyAlignment="1" applyProtection="1">
      <alignment vertical="center"/>
    </xf>
    <xf numFmtId="0" fontId="24" fillId="34" borderId="25" xfId="43" applyFont="1" applyFill="1" applyBorder="1" applyAlignment="1" applyProtection="1">
      <alignment vertical="center"/>
    </xf>
    <xf numFmtId="0" fontId="24" fillId="34" borderId="26" xfId="43" applyFont="1" applyFill="1" applyBorder="1" applyAlignment="1" applyProtection="1">
      <alignment vertical="center"/>
    </xf>
    <xf numFmtId="0" fontId="24" fillId="34" borderId="0" xfId="43" applyFont="1" applyFill="1" applyBorder="1" applyAlignment="1" applyProtection="1">
      <alignment horizontal="left" vertical="center"/>
    </xf>
    <xf numFmtId="0" fontId="24" fillId="34" borderId="29" xfId="43" applyFont="1" applyFill="1" applyBorder="1" applyAlignment="1" applyProtection="1">
      <alignment horizontal="left" vertical="center"/>
    </xf>
    <xf numFmtId="0" fontId="24" fillId="34" borderId="27" xfId="43" applyFont="1" applyFill="1" applyBorder="1" applyAlignment="1" applyProtection="1">
      <alignment vertical="center" wrapText="1"/>
    </xf>
    <xf numFmtId="0" fontId="24" fillId="34" borderId="28" xfId="43" applyFont="1" applyFill="1" applyBorder="1" applyAlignment="1" applyProtection="1">
      <alignment vertical="center" wrapText="1"/>
    </xf>
    <xf numFmtId="0" fontId="24" fillId="34" borderId="33" xfId="43" applyFont="1" applyFill="1" applyBorder="1" applyAlignment="1" applyProtection="1">
      <alignment vertical="center" wrapText="1"/>
    </xf>
    <xf numFmtId="0" fontId="24" fillId="34" borderId="30" xfId="43" applyFont="1" applyFill="1" applyBorder="1" applyAlignment="1" applyProtection="1">
      <alignment vertical="center" wrapText="1"/>
    </xf>
    <xf numFmtId="0" fontId="24" fillId="34" borderId="0" xfId="43" applyFont="1" applyFill="1" applyBorder="1" applyAlignment="1" applyProtection="1">
      <alignment vertical="center" wrapText="1"/>
    </xf>
    <xf numFmtId="0" fontId="24" fillId="34" borderId="29" xfId="43" applyFont="1" applyFill="1" applyBorder="1" applyAlignment="1" applyProtection="1">
      <alignment vertical="center" wrapText="1"/>
    </xf>
    <xf numFmtId="0" fontId="24" fillId="34" borderId="32" xfId="43" applyFont="1" applyFill="1" applyBorder="1" applyAlignment="1" applyProtection="1">
      <alignment vertical="center" wrapText="1"/>
    </xf>
    <xf numFmtId="0" fontId="24" fillId="34" borderId="22" xfId="43" applyFont="1" applyFill="1" applyBorder="1" applyAlignment="1" applyProtection="1">
      <alignment vertical="center" wrapText="1"/>
    </xf>
    <xf numFmtId="0" fontId="24" fillId="34" borderId="23" xfId="43" applyFont="1" applyFill="1" applyBorder="1" applyAlignment="1" applyProtection="1">
      <alignment vertical="center" wrapText="1"/>
    </xf>
    <xf numFmtId="0" fontId="24" fillId="34" borderId="27" xfId="43" applyFont="1" applyFill="1" applyBorder="1" applyAlignment="1" applyProtection="1">
      <alignment vertical="center"/>
    </xf>
    <xf numFmtId="0" fontId="24" fillId="34" borderId="28" xfId="43" applyFont="1" applyFill="1" applyBorder="1" applyAlignment="1" applyProtection="1">
      <alignment vertical="center"/>
    </xf>
    <xf numFmtId="0" fontId="24" fillId="34" borderId="33" xfId="43" applyFont="1" applyFill="1" applyBorder="1" applyAlignment="1" applyProtection="1">
      <alignment vertical="center"/>
    </xf>
    <xf numFmtId="0" fontId="24" fillId="34" borderId="30" xfId="43" applyFont="1" applyFill="1" applyBorder="1" applyAlignment="1" applyProtection="1">
      <alignment vertical="center"/>
    </xf>
    <xf numFmtId="0" fontId="24" fillId="34" borderId="0" xfId="43" applyFont="1" applyFill="1" applyBorder="1" applyAlignment="1" applyProtection="1">
      <alignment vertical="center"/>
    </xf>
    <xf numFmtId="0" fontId="24" fillId="34" borderId="29" xfId="43" applyFont="1" applyFill="1" applyBorder="1" applyAlignment="1" applyProtection="1">
      <alignment vertical="center"/>
    </xf>
    <xf numFmtId="0" fontId="24" fillId="34" borderId="32" xfId="43" applyFont="1" applyFill="1" applyBorder="1" applyAlignment="1" applyProtection="1">
      <alignment vertical="center"/>
    </xf>
    <xf numFmtId="0" fontId="24" fillId="34" borderId="22" xfId="43" applyFont="1" applyFill="1" applyBorder="1" applyAlignment="1" applyProtection="1">
      <alignment vertical="center"/>
    </xf>
    <xf numFmtId="0" fontId="24" fillId="34" borderId="23" xfId="43" applyFont="1" applyFill="1" applyBorder="1" applyAlignment="1" applyProtection="1">
      <alignment vertical="center"/>
    </xf>
    <xf numFmtId="0" fontId="24" fillId="34" borderId="28" xfId="43" quotePrefix="1" applyFont="1" applyFill="1" applyBorder="1" applyAlignment="1" applyProtection="1">
      <alignment horizontal="left" vertical="center"/>
    </xf>
    <xf numFmtId="0" fontId="24" fillId="34" borderId="33" xfId="43" quotePrefix="1" applyFont="1" applyFill="1" applyBorder="1" applyAlignment="1" applyProtection="1">
      <alignment horizontal="left" vertical="center"/>
    </xf>
    <xf numFmtId="0" fontId="24" fillId="34" borderId="24" xfId="43" applyFont="1" applyFill="1" applyBorder="1" applyAlignment="1" applyProtection="1">
      <alignment horizontal="right" vertical="center"/>
      <protection locked="0"/>
    </xf>
    <xf numFmtId="0" fontId="24" fillId="34" borderId="25" xfId="43" applyFont="1" applyFill="1" applyBorder="1" applyAlignment="1" applyProtection="1">
      <alignment horizontal="right" vertical="center"/>
      <protection locked="0"/>
    </xf>
    <xf numFmtId="0" fontId="24" fillId="34" borderId="26" xfId="43" applyFont="1" applyFill="1" applyBorder="1" applyAlignment="1" applyProtection="1">
      <alignment horizontal="right" vertical="center"/>
      <protection locked="0"/>
    </xf>
    <xf numFmtId="0" fontId="24" fillId="34" borderId="32" xfId="43" applyFont="1" applyFill="1" applyBorder="1" applyAlignment="1" applyProtection="1">
      <alignment horizontal="left" vertical="center"/>
    </xf>
    <xf numFmtId="0" fontId="24" fillId="34" borderId="24" xfId="43" applyFont="1" applyFill="1" applyBorder="1" applyAlignment="1" applyProtection="1">
      <alignment horizontal="right" vertical="center" wrapText="1"/>
      <protection locked="0"/>
    </xf>
    <xf numFmtId="0" fontId="24" fillId="34" borderId="25" xfId="43" applyFont="1" applyFill="1" applyBorder="1" applyAlignment="1" applyProtection="1">
      <alignment horizontal="right" vertical="center" wrapText="1"/>
      <protection locked="0"/>
    </xf>
    <xf numFmtId="0" fontId="24" fillId="34" borderId="26" xfId="43" applyFont="1" applyFill="1" applyBorder="1" applyAlignment="1" applyProtection="1">
      <alignment horizontal="right" vertical="center" wrapText="1"/>
      <protection locked="0"/>
    </xf>
    <xf numFmtId="0" fontId="24" fillId="34" borderId="25" xfId="43" quotePrefix="1" applyFont="1" applyFill="1" applyBorder="1" applyAlignment="1" applyProtection="1">
      <alignment horizontal="center" vertical="center"/>
    </xf>
    <xf numFmtId="0" fontId="24" fillId="34" borderId="25" xfId="43" quotePrefix="1" applyFont="1" applyFill="1" applyBorder="1" applyAlignment="1" applyProtection="1">
      <alignment horizontal="left" vertical="center"/>
    </xf>
    <xf numFmtId="0" fontId="24" fillId="34" borderId="26" xfId="43" quotePrefix="1" applyFont="1" applyFill="1" applyBorder="1" applyAlignment="1" applyProtection="1">
      <alignment horizontal="left" vertical="center"/>
    </xf>
    <xf numFmtId="0" fontId="24" fillId="34" borderId="24" xfId="43" quotePrefix="1" applyFont="1" applyFill="1" applyBorder="1" applyAlignment="1" applyProtection="1">
      <alignment horizontal="right" vertical="center"/>
      <protection locked="0"/>
    </xf>
    <xf numFmtId="0" fontId="24" fillId="34" borderId="25" xfId="43" quotePrefix="1" applyFont="1" applyFill="1" applyBorder="1" applyAlignment="1" applyProtection="1">
      <alignment horizontal="right" vertical="center"/>
      <protection locked="0"/>
    </xf>
    <xf numFmtId="0" fontId="24" fillId="34" borderId="26" xfId="43" quotePrefix="1" applyFont="1" applyFill="1" applyBorder="1" applyAlignment="1" applyProtection="1">
      <alignment horizontal="right" vertical="center"/>
      <protection locked="0"/>
    </xf>
    <xf numFmtId="0" fontId="24" fillId="34" borderId="27" xfId="43" applyFont="1" applyFill="1" applyBorder="1" applyAlignment="1" applyProtection="1">
      <alignment vertical="center" textRotation="255" wrapText="1"/>
    </xf>
    <xf numFmtId="0" fontId="24" fillId="34" borderId="33" xfId="43" applyFont="1" applyFill="1" applyBorder="1" applyAlignment="1" applyProtection="1">
      <alignment vertical="center" textRotation="255" wrapText="1"/>
    </xf>
    <xf numFmtId="0" fontId="24" fillId="34" borderId="30" xfId="43" applyFont="1" applyFill="1" applyBorder="1" applyAlignment="1" applyProtection="1">
      <alignment vertical="center" textRotation="255" wrapText="1"/>
    </xf>
    <xf numFmtId="0" fontId="24" fillId="34" borderId="29" xfId="43" applyFont="1" applyFill="1" applyBorder="1" applyAlignment="1" applyProtection="1">
      <alignment vertical="center" textRotation="255" wrapText="1"/>
    </xf>
    <xf numFmtId="0" fontId="24" fillId="34" borderId="32" xfId="43" applyFont="1" applyFill="1" applyBorder="1" applyAlignment="1" applyProtection="1">
      <alignment vertical="center" textRotation="255" wrapText="1"/>
    </xf>
    <xf numFmtId="0" fontId="24" fillId="34" borderId="23" xfId="43" applyFont="1" applyFill="1" applyBorder="1" applyAlignment="1" applyProtection="1">
      <alignment vertical="center" textRotation="255" wrapText="1"/>
    </xf>
    <xf numFmtId="0" fontId="24" fillId="34" borderId="27" xfId="43" applyFont="1" applyFill="1" applyBorder="1" applyAlignment="1" applyProtection="1">
      <alignment horizontal="left" vertical="center" wrapText="1"/>
    </xf>
    <xf numFmtId="0" fontId="24" fillId="34" borderId="30" xfId="43" applyFont="1" applyFill="1" applyBorder="1" applyAlignment="1" applyProtection="1">
      <alignment horizontal="left" vertical="center" wrapText="1"/>
    </xf>
    <xf numFmtId="0" fontId="24" fillId="34" borderId="0" xfId="43" applyFont="1" applyFill="1" applyAlignment="1" applyProtection="1">
      <alignment horizontal="left" vertical="center"/>
    </xf>
    <xf numFmtId="0" fontId="24" fillId="34" borderId="27" xfId="43" applyFont="1" applyFill="1" applyBorder="1" applyAlignment="1" applyProtection="1">
      <alignment horizontal="left" vertical="center"/>
    </xf>
    <xf numFmtId="0" fontId="24" fillId="34" borderId="30" xfId="43" applyFont="1" applyFill="1" applyBorder="1" applyAlignment="1" applyProtection="1">
      <alignment horizontal="left" vertical="center"/>
    </xf>
    <xf numFmtId="0" fontId="24" fillId="34" borderId="27" xfId="43" applyFont="1" applyFill="1" applyBorder="1" applyAlignment="1" applyProtection="1">
      <alignment horizontal="center" vertical="center"/>
    </xf>
    <xf numFmtId="0" fontId="24" fillId="34" borderId="28" xfId="43" applyFont="1" applyFill="1" applyBorder="1" applyAlignment="1" applyProtection="1">
      <alignment horizontal="center" vertical="center"/>
    </xf>
    <xf numFmtId="0" fontId="24" fillId="34" borderId="30" xfId="43" applyFont="1" applyFill="1" applyBorder="1" applyAlignment="1" applyProtection="1">
      <alignment horizontal="center" vertical="center"/>
    </xf>
    <xf numFmtId="0" fontId="24" fillId="34" borderId="0" xfId="43" applyFont="1" applyFill="1" applyBorder="1" applyAlignment="1" applyProtection="1">
      <alignment horizontal="center" vertical="center"/>
    </xf>
    <xf numFmtId="0" fontId="24" fillId="34" borderId="32" xfId="43" applyFont="1" applyFill="1" applyBorder="1" applyAlignment="1" applyProtection="1">
      <alignment horizontal="center" vertical="center"/>
    </xf>
    <xf numFmtId="0" fontId="24" fillId="34" borderId="22" xfId="43" applyFont="1" applyFill="1" applyBorder="1" applyAlignment="1" applyProtection="1">
      <alignment horizontal="center" vertical="center"/>
    </xf>
    <xf numFmtId="0" fontId="24" fillId="34" borderId="24" xfId="43" applyNumberFormat="1" applyFont="1" applyFill="1" applyBorder="1" applyAlignment="1" applyProtection="1">
      <alignment horizontal="right" vertical="center"/>
      <protection locked="0"/>
    </xf>
    <xf numFmtId="0" fontId="24" fillId="34" borderId="25" xfId="43" applyNumberFormat="1" applyFont="1" applyFill="1" applyBorder="1" applyAlignment="1" applyProtection="1">
      <alignment horizontal="right" vertical="center"/>
      <protection locked="0"/>
    </xf>
    <xf numFmtId="0" fontId="24" fillId="34" borderId="26" xfId="43" applyNumberFormat="1" applyFont="1" applyFill="1" applyBorder="1" applyAlignment="1" applyProtection="1">
      <alignment horizontal="right" vertical="center"/>
      <protection locked="0"/>
    </xf>
    <xf numFmtId="0" fontId="24" fillId="34" borderId="25" xfId="43" applyFont="1" applyFill="1" applyBorder="1" applyAlignment="1" applyProtection="1">
      <alignment horizontal="center" vertical="center"/>
    </xf>
    <xf numFmtId="0" fontId="24" fillId="34" borderId="28" xfId="43" applyFont="1" applyFill="1" applyBorder="1" applyAlignment="1" applyProtection="1">
      <alignment horizontal="left" vertical="center" wrapText="1"/>
    </xf>
    <xf numFmtId="0" fontId="24" fillId="34" borderId="33" xfId="43" applyFont="1" applyFill="1" applyBorder="1" applyAlignment="1" applyProtection="1">
      <alignment horizontal="left" vertical="center" wrapText="1"/>
    </xf>
    <xf numFmtId="0" fontId="24" fillId="34" borderId="0" xfId="43" applyFont="1" applyFill="1" applyBorder="1" applyAlignment="1" applyProtection="1">
      <alignment horizontal="left" vertical="center" wrapText="1"/>
    </xf>
    <xf numFmtId="0" fontId="24" fillId="34" borderId="29" xfId="43" applyFont="1" applyFill="1" applyBorder="1" applyAlignment="1" applyProtection="1">
      <alignment horizontal="left" vertical="center" wrapText="1"/>
    </xf>
    <xf numFmtId="0" fontId="24" fillId="34" borderId="32" xfId="43" applyFont="1" applyFill="1" applyBorder="1" applyAlignment="1" applyProtection="1">
      <alignment horizontal="left" vertical="center" wrapText="1"/>
    </xf>
    <xf numFmtId="0" fontId="24" fillId="34" borderId="22" xfId="43" applyFont="1" applyFill="1" applyBorder="1" applyAlignment="1" applyProtection="1">
      <alignment horizontal="left" vertical="center" wrapText="1"/>
    </xf>
    <xf numFmtId="0" fontId="24" fillId="34" borderId="23" xfId="43" applyFont="1" applyFill="1" applyBorder="1" applyAlignment="1" applyProtection="1">
      <alignment horizontal="left" vertical="center" wrapText="1"/>
    </xf>
    <xf numFmtId="0" fontId="24" fillId="34" borderId="31" xfId="43" applyFont="1" applyFill="1" applyBorder="1" applyAlignment="1" applyProtection="1">
      <alignment horizontal="right" vertical="center" wrapText="1"/>
      <protection locked="0"/>
    </xf>
    <xf numFmtId="0" fontId="27" fillId="34" borderId="24" xfId="44" applyFill="1" applyBorder="1" applyAlignment="1" applyProtection="1">
      <alignment horizontal="right" vertical="center" shrinkToFit="1"/>
      <protection locked="0"/>
    </xf>
    <xf numFmtId="0" fontId="24" fillId="34" borderId="25" xfId="43" applyFont="1" applyFill="1" applyBorder="1" applyAlignment="1" applyProtection="1">
      <alignment horizontal="right" vertical="center" shrinkToFit="1"/>
      <protection locked="0"/>
    </xf>
    <xf numFmtId="0" fontId="24" fillId="34" borderId="26" xfId="43" applyFont="1" applyFill="1" applyBorder="1" applyAlignment="1" applyProtection="1">
      <alignment horizontal="right" vertical="center" shrinkToFit="1"/>
      <protection locked="0"/>
    </xf>
    <xf numFmtId="0" fontId="22" fillId="33" borderId="0" xfId="0" applyFont="1" applyFill="1" applyBorder="1" applyAlignment="1" applyProtection="1">
      <alignment horizontal="center" vertical="center"/>
      <protection locked="0"/>
    </xf>
    <xf numFmtId="0" fontId="22" fillId="33" borderId="29" xfId="0" applyFont="1" applyFill="1" applyBorder="1" applyAlignment="1" applyProtection="1">
      <alignment horizontal="center" vertical="center"/>
      <protection locked="0"/>
    </xf>
    <xf numFmtId="0" fontId="22" fillId="33" borderId="30" xfId="0" applyFont="1" applyFill="1" applyBorder="1" applyAlignment="1">
      <alignment horizontal="left" vertical="center"/>
    </xf>
  </cellXfs>
  <cellStyles count="46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4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 xr:uid="{00000000-0005-0000-0000-00002A000000}"/>
    <cellStyle name="標準 3" xfId="42" xr:uid="{00000000-0005-0000-0000-00002B000000}"/>
    <cellStyle name="標準 4" xfId="45" xr:uid="{00000000-0005-0000-0000-00002C000000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'データ集計用（新規）'!$K$2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fmlaLink="'データ集計用 (変更)'!$CG$3" lockText="1" noThreeD="1"/>
</file>

<file path=xl/ctrlProps/ctrlProp102.xml><?xml version="1.0" encoding="utf-8"?>
<formControlPr xmlns="http://schemas.microsoft.com/office/spreadsheetml/2009/9/main" objectType="CheckBox" fmlaLink="'データ集計用 (変更)'!$CH$3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fmlaLink="'データ集計用 (変更)'!$CC$3" lockText="1" noThreeD="1"/>
</file>

<file path=xl/ctrlProps/ctrlProp105.xml><?xml version="1.0" encoding="utf-8"?>
<formControlPr xmlns="http://schemas.microsoft.com/office/spreadsheetml/2009/9/main" objectType="CheckBox" fmlaLink="'データ集計用 (変更)'!$CF$3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fmlaLink="'データ集計用（新規）'!$CD$2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fmlaLink="'データ集計用 (変更)'!$DA$3" lockText="1" noThreeD="1"/>
</file>

<file path=xl/ctrlProps/ctrlProp119.xml><?xml version="1.0" encoding="utf-8"?>
<formControlPr xmlns="http://schemas.microsoft.com/office/spreadsheetml/2009/9/main" objectType="CheckBox" fmlaLink="'データ集計用 (変更)'!$CZ$3" lockText="1" noThreeD="1"/>
</file>

<file path=xl/ctrlProps/ctrlProp12.xml><?xml version="1.0" encoding="utf-8"?>
<formControlPr xmlns="http://schemas.microsoft.com/office/spreadsheetml/2009/9/main" objectType="CheckBox" fmlaLink="'データ集計用（新規）'!$CE$2" lockText="1" noThreeD="1"/>
</file>

<file path=xl/ctrlProps/ctrlProp120.xml><?xml version="1.0" encoding="utf-8"?>
<formControlPr xmlns="http://schemas.microsoft.com/office/spreadsheetml/2009/9/main" objectType="CheckBox" fmlaLink="'データ集計用 (変更)'!$DB$3" lockText="1" noThreeD="1"/>
</file>

<file path=xl/ctrlProps/ctrlProp121.xml><?xml version="1.0" encoding="utf-8"?>
<formControlPr xmlns="http://schemas.microsoft.com/office/spreadsheetml/2009/9/main" objectType="CheckBox" fmlaLink="'データ集計用 (変更)'!$DD$3" lockText="1" noThreeD="1"/>
</file>

<file path=xl/ctrlProps/ctrlProp122.xml><?xml version="1.0" encoding="utf-8"?>
<formControlPr xmlns="http://schemas.microsoft.com/office/spreadsheetml/2009/9/main" objectType="CheckBox" fmlaLink="'データ集計用 (変更)'!$DC$3" lockText="1" noThreeD="1"/>
</file>

<file path=xl/ctrlProps/ctrlProp123.xml><?xml version="1.0" encoding="utf-8"?>
<formControlPr xmlns="http://schemas.microsoft.com/office/spreadsheetml/2009/9/main" objectType="CheckBox" fmlaLink="'データ集計用 (変更)'!$CS$3" lockText="1" noThreeD="1"/>
</file>

<file path=xl/ctrlProps/ctrlProp124.xml><?xml version="1.0" encoding="utf-8"?>
<formControlPr xmlns="http://schemas.microsoft.com/office/spreadsheetml/2009/9/main" objectType="CheckBox" fmlaLink="'データ集計用 (変更)'!$CV$3" lockText="1" noThreeD="1"/>
</file>

<file path=xl/ctrlProps/ctrlProp125.xml><?xml version="1.0" encoding="utf-8"?>
<formControlPr xmlns="http://schemas.microsoft.com/office/spreadsheetml/2009/9/main" objectType="CheckBox" fmlaLink="'データ集計用 (変更)'!$CX$3" lockText="1" noThreeD="1"/>
</file>

<file path=xl/ctrlProps/ctrlProp126.xml><?xml version="1.0" encoding="utf-8"?>
<formControlPr xmlns="http://schemas.microsoft.com/office/spreadsheetml/2009/9/main" objectType="CheckBox" fmlaLink="'データ集計用 (変更)'!$CW$3" lockText="1" noThreeD="1"/>
</file>

<file path=xl/ctrlProps/ctrlProp127.xml><?xml version="1.0" encoding="utf-8"?>
<formControlPr xmlns="http://schemas.microsoft.com/office/spreadsheetml/2009/9/main" objectType="CheckBox" fmlaLink="'データ集計用 (変更)'!$CJ$3" lockText="1" noThreeD="1"/>
</file>

<file path=xl/ctrlProps/ctrlProp128.xml><?xml version="1.0" encoding="utf-8"?>
<formControlPr xmlns="http://schemas.microsoft.com/office/spreadsheetml/2009/9/main" objectType="CheckBox" fmlaLink="'データ集計用 (変更)'!$CM$3" lockText="1" noThreeD="1"/>
</file>

<file path=xl/ctrlProps/ctrlProp129.xml><?xml version="1.0" encoding="utf-8"?>
<formControlPr xmlns="http://schemas.microsoft.com/office/spreadsheetml/2009/9/main" objectType="CheckBox" fmlaLink="'データ集計用 (変更)'!$CN$3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fmlaLink="'データ集計用 (変更)'!$CK$3" lockText="1" noThreeD="1"/>
</file>

<file path=xl/ctrlProps/ctrlProp131.xml><?xml version="1.0" encoding="utf-8"?>
<formControlPr xmlns="http://schemas.microsoft.com/office/spreadsheetml/2009/9/main" objectType="CheckBox" fmlaLink="'データ集計用 (変更)'!$CL$3" lockText="1" noThreeD="1"/>
</file>

<file path=xl/ctrlProps/ctrlProp132.xml><?xml version="1.0" encoding="utf-8"?>
<formControlPr xmlns="http://schemas.microsoft.com/office/spreadsheetml/2009/9/main" objectType="CheckBox" fmlaLink="'データ集計用 (変更)'!$CO$3" lockText="1" noThreeD="1"/>
</file>

<file path=xl/ctrlProps/ctrlProp133.xml><?xml version="1.0" encoding="utf-8"?>
<formControlPr xmlns="http://schemas.microsoft.com/office/spreadsheetml/2009/9/main" objectType="CheckBox" fmlaLink="'データ集計用 (変更)'!$DF$3" lockText="1" noThreeD="1"/>
</file>

<file path=xl/ctrlProps/ctrlProp134.xml><?xml version="1.0" encoding="utf-8"?>
<formControlPr xmlns="http://schemas.microsoft.com/office/spreadsheetml/2009/9/main" objectType="CheckBox" fmlaLink="'データ集計用 (変更)'!$CU$3" lockText="1" noThreeD="1"/>
</file>

<file path=xl/ctrlProps/ctrlProp135.xml><?xml version="1.0" encoding="utf-8"?>
<formControlPr xmlns="http://schemas.microsoft.com/office/spreadsheetml/2009/9/main" objectType="CheckBox" fmlaLink="'データ集計用 (変更)'!$CT$3" lockText="1" noThreeD="1"/>
</file>

<file path=xl/ctrlProps/ctrlProp136.xml><?xml version="1.0" encoding="utf-8"?>
<formControlPr xmlns="http://schemas.microsoft.com/office/spreadsheetml/2009/9/main" objectType="CheckBox" fmlaLink="'データ集計用 (変更)'!$U$3" lockText="1" noThreeD="1"/>
</file>

<file path=xl/ctrlProps/ctrlProp137.xml><?xml version="1.0" encoding="utf-8"?>
<formControlPr xmlns="http://schemas.microsoft.com/office/spreadsheetml/2009/9/main" objectType="CheckBox" fmlaLink="'データ集計用 (変更)'!$V$3" lockText="1" noThreeD="1"/>
</file>

<file path=xl/ctrlProps/ctrlProp138.xml><?xml version="1.0" encoding="utf-8"?>
<formControlPr xmlns="http://schemas.microsoft.com/office/spreadsheetml/2009/9/main" objectType="CheckBox" fmlaLink="'データ集計用 (変更)'!$W$3" lockText="1" noThreeD="1"/>
</file>

<file path=xl/ctrlProps/ctrlProp139.xml><?xml version="1.0" encoding="utf-8"?>
<formControlPr xmlns="http://schemas.microsoft.com/office/spreadsheetml/2009/9/main" objectType="CheckBox" fmlaLink="'データ集計用 (変更)'!$T$3" lockText="1" noThreeD="1"/>
</file>

<file path=xl/ctrlProps/ctrlProp14.xml><?xml version="1.0" encoding="utf-8"?>
<formControlPr xmlns="http://schemas.microsoft.com/office/spreadsheetml/2009/9/main" objectType="CheckBox" fmlaLink="'データ集計用（新規）'!$CG$2" lockText="1" noThreeD="1"/>
</file>

<file path=xl/ctrlProps/ctrlProp140.xml><?xml version="1.0" encoding="utf-8"?>
<formControlPr xmlns="http://schemas.microsoft.com/office/spreadsheetml/2009/9/main" objectType="CheckBox" fmlaLink="'データ集計用 (変更)'!$X$3" lockText="1" noThreeD="1"/>
</file>

<file path=xl/ctrlProps/ctrlProp141.xml><?xml version="1.0" encoding="utf-8"?>
<formControlPr xmlns="http://schemas.microsoft.com/office/spreadsheetml/2009/9/main" objectType="CheckBox" fmlaLink="'データ集計用 (変更)'!$AD$3" lockText="1" noThreeD="1"/>
</file>

<file path=xl/ctrlProps/ctrlProp142.xml><?xml version="1.0" encoding="utf-8"?>
<formControlPr xmlns="http://schemas.microsoft.com/office/spreadsheetml/2009/9/main" objectType="CheckBox" fmlaLink="'データ集計用 (変更)'!$AE$3" lockText="1" noThreeD="1"/>
</file>

<file path=xl/ctrlProps/ctrlProp143.xml><?xml version="1.0" encoding="utf-8"?>
<formControlPr xmlns="http://schemas.microsoft.com/office/spreadsheetml/2009/9/main" objectType="CheckBox" fmlaLink="'データ集計用 (変更)'!$AJ$3" lockText="1" noThreeD="1"/>
</file>

<file path=xl/ctrlProps/ctrlProp144.xml><?xml version="1.0" encoding="utf-8"?>
<formControlPr xmlns="http://schemas.microsoft.com/office/spreadsheetml/2009/9/main" objectType="CheckBox" fmlaLink="'データ集計用 (変更)'!$AQ$3" lockText="1" noThreeD="1"/>
</file>

<file path=xl/ctrlProps/ctrlProp145.xml><?xml version="1.0" encoding="utf-8"?>
<formControlPr xmlns="http://schemas.microsoft.com/office/spreadsheetml/2009/9/main" objectType="CheckBox" fmlaLink="'データ集計用 (変更)'!$AS$3" lockText="1" noThreeD="1"/>
</file>

<file path=xl/ctrlProps/ctrlProp146.xml><?xml version="1.0" encoding="utf-8"?>
<formControlPr xmlns="http://schemas.microsoft.com/office/spreadsheetml/2009/9/main" objectType="CheckBox" fmlaLink="'データ集計用 (変更)'!$AT$3" lockText="1" noThreeD="1"/>
</file>

<file path=xl/ctrlProps/ctrlProp147.xml><?xml version="1.0" encoding="utf-8"?>
<formControlPr xmlns="http://schemas.microsoft.com/office/spreadsheetml/2009/9/main" objectType="CheckBox" fmlaLink="'データ集計用 (変更)'!$AU$3" lockText="1" noThreeD="1"/>
</file>

<file path=xl/ctrlProps/ctrlProp148.xml><?xml version="1.0" encoding="utf-8"?>
<formControlPr xmlns="http://schemas.microsoft.com/office/spreadsheetml/2009/9/main" objectType="CheckBox" fmlaLink="'データ集計用 (変更)'!$DE$3" lockText="1" noThreeD="1"/>
</file>

<file path=xl/ctrlProps/ctrlProp149.xml><?xml version="1.0" encoding="utf-8"?>
<formControlPr xmlns="http://schemas.microsoft.com/office/spreadsheetml/2009/9/main" objectType="CheckBox" fmlaLink="'データ集計用 (変更)'!$AM$3" lockText="1" noThreeD="1"/>
</file>

<file path=xl/ctrlProps/ctrlProp15.xml><?xml version="1.0" encoding="utf-8"?>
<formControlPr xmlns="http://schemas.microsoft.com/office/spreadsheetml/2009/9/main" objectType="CheckBox" fmlaLink="'データ集計用（新規）'!$CH$2" lockText="1" noThreeD="1"/>
</file>

<file path=xl/ctrlProps/ctrlProp150.xml><?xml version="1.0" encoding="utf-8"?>
<formControlPr xmlns="http://schemas.microsoft.com/office/spreadsheetml/2009/9/main" objectType="CheckBox" fmlaLink="'データ集計用 (変更)'!$AN$3" lockText="1" noThreeD="1"/>
</file>

<file path=xl/ctrlProps/ctrlProp151.xml><?xml version="1.0" encoding="utf-8"?>
<formControlPr xmlns="http://schemas.microsoft.com/office/spreadsheetml/2009/9/main" objectType="CheckBox" fmlaLink="'データ集計用 (変更)'!$AP$3" lockText="1" noThreeD="1"/>
</file>

<file path=xl/ctrlProps/ctrlProp152.xml><?xml version="1.0" encoding="utf-8"?>
<formControlPr xmlns="http://schemas.microsoft.com/office/spreadsheetml/2009/9/main" objectType="CheckBox" fmlaLink="'データ集計用 (変更)'!$AO$3" lockText="1" noThreeD="1"/>
</file>

<file path=xl/ctrlProps/ctrlProp153.xml><?xml version="1.0" encoding="utf-8"?>
<formControlPr xmlns="http://schemas.microsoft.com/office/spreadsheetml/2009/9/main" objectType="CheckBox" fmlaLink="'データ集計用 (変更)'!$AL$3" lockText="1" noThreeD="1"/>
</file>

<file path=xl/ctrlProps/ctrlProp154.xml><?xml version="1.0" encoding="utf-8"?>
<formControlPr xmlns="http://schemas.microsoft.com/office/spreadsheetml/2009/9/main" objectType="CheckBox" fmlaLink="'データ集計用 (変更)'!$AK$3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fmlaLink="'データ集計用（新規）'!$DH$2" lockText="1" noThreeD="1"/>
</file>

<file path=xl/ctrlProps/ctrlProp159.xml><?xml version="1.0" encoding="utf-8"?>
<formControlPr xmlns="http://schemas.microsoft.com/office/spreadsheetml/2009/9/main" objectType="CheckBox" fmlaLink="'データ集計用 (変更)'!$DH$3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fmlaLink="#REF!" lockText="1" noThreeD="1"/>
</file>

<file path=xl/ctrlProps/ctrlProp161.xml><?xml version="1.0" encoding="utf-8"?>
<formControlPr xmlns="http://schemas.microsoft.com/office/spreadsheetml/2009/9/main" objectType="CheckBox" fmlaLink="'データ集計用 (変更)'!$DI$3" lockText="1" noThreeD="1"/>
</file>

<file path=xl/ctrlProps/ctrlProp162.xml><?xml version="1.0" encoding="utf-8"?>
<formControlPr xmlns="http://schemas.microsoft.com/office/spreadsheetml/2009/9/main" objectType="CheckBox" fmlaLink="'データ集計用 (変更)'!$AV$3" lockText="1" noThreeD="1"/>
</file>

<file path=xl/ctrlProps/ctrlProp163.xml><?xml version="1.0" encoding="utf-8"?>
<formControlPr xmlns="http://schemas.microsoft.com/office/spreadsheetml/2009/9/main" objectType="CheckBox" fmlaLink="'データ集計用 (変更)'!$AZ$3" lockText="1" noThreeD="1"/>
</file>

<file path=xl/ctrlProps/ctrlProp164.xml><?xml version="1.0" encoding="utf-8"?>
<formControlPr xmlns="http://schemas.microsoft.com/office/spreadsheetml/2009/9/main" objectType="CheckBox" fmlaLink="'データ集計用 (変更)'!$BG$3" lockText="1" noThreeD="1"/>
</file>

<file path=xl/ctrlProps/ctrlProp165.xml><?xml version="1.0" encoding="utf-8"?>
<formControlPr xmlns="http://schemas.microsoft.com/office/spreadsheetml/2009/9/main" objectType="CheckBox" fmlaLink="'データ集計用 (変更)'!$BH$3" lockText="1" noThreeD="1"/>
</file>

<file path=xl/ctrlProps/ctrlProp166.xml><?xml version="1.0" encoding="utf-8"?>
<formControlPr xmlns="http://schemas.microsoft.com/office/spreadsheetml/2009/9/main" objectType="CheckBox" fmlaLink="'データ集計用 (変更)'!$BJ$3" lockText="1" noThreeD="1"/>
</file>

<file path=xl/ctrlProps/ctrlProp167.xml><?xml version="1.0" encoding="utf-8"?>
<formControlPr xmlns="http://schemas.microsoft.com/office/spreadsheetml/2009/9/main" objectType="CheckBox" fmlaLink="'データ集計用 (変更)'!$BI$3" lockText="1" noThreeD="1"/>
</file>

<file path=xl/ctrlProps/ctrlProp168.xml><?xml version="1.0" encoding="utf-8"?>
<formControlPr xmlns="http://schemas.microsoft.com/office/spreadsheetml/2009/9/main" objectType="CheckBox" fmlaLink="'データ集計用 (変更)'!$BK$3" lockText="1" noThreeD="1"/>
</file>

<file path=xl/ctrlProps/ctrlProp169.xml><?xml version="1.0" encoding="utf-8"?>
<formControlPr xmlns="http://schemas.microsoft.com/office/spreadsheetml/2009/9/main" objectType="CheckBox" fmlaLink="'データ集計用 (変更)'!$BN$3" lockText="1" noThreeD="1"/>
</file>

<file path=xl/ctrlProps/ctrlProp17.xml><?xml version="1.0" encoding="utf-8"?>
<formControlPr xmlns="http://schemas.microsoft.com/office/spreadsheetml/2009/9/main" objectType="CheckBox" fmlaLink="'データ集計用（新規）'!$CC$2" lockText="1" noThreeD="1"/>
</file>

<file path=xl/ctrlProps/ctrlProp170.xml><?xml version="1.0" encoding="utf-8"?>
<formControlPr xmlns="http://schemas.microsoft.com/office/spreadsheetml/2009/9/main" objectType="CheckBox" fmlaLink="'データ集計用 (変更)'!$BA$3" lockText="1" noThreeD="1"/>
</file>

<file path=xl/ctrlProps/ctrlProp171.xml><?xml version="1.0" encoding="utf-8"?>
<formControlPr xmlns="http://schemas.microsoft.com/office/spreadsheetml/2009/9/main" objectType="CheckBox" fmlaLink="'データ集計用 (変更)'!$BF$3" lockText="1" noThreeD="1"/>
</file>

<file path=xl/ctrlProps/ctrlProp172.xml><?xml version="1.0" encoding="utf-8"?>
<formControlPr xmlns="http://schemas.microsoft.com/office/spreadsheetml/2009/9/main" objectType="CheckBox" fmlaLink="'データ集計用 (変更)'!$BD$3" lockText="1" noThreeD="1"/>
</file>

<file path=xl/ctrlProps/ctrlProp173.xml><?xml version="1.0" encoding="utf-8"?>
<formControlPr xmlns="http://schemas.microsoft.com/office/spreadsheetml/2009/9/main" objectType="CheckBox" fmlaLink="'データ集計用 (変更)'!$BE$3" lockText="1" noThreeD="1"/>
</file>

<file path=xl/ctrlProps/ctrlProp174.xml><?xml version="1.0" encoding="utf-8"?>
<formControlPr xmlns="http://schemas.microsoft.com/office/spreadsheetml/2009/9/main" objectType="CheckBox" fmlaLink="'データ集計用 (変更)'!$CQ$3" lockText="1" noThreeD="1"/>
</file>

<file path=xl/ctrlProps/ctrlProp175.xml><?xml version="1.0" encoding="utf-8"?>
<formControlPr xmlns="http://schemas.microsoft.com/office/spreadsheetml/2009/9/main" objectType="CheckBox" fmlaLink="'データ集計用 (変更)'!$CR$3" lockText="1" noThreeD="1"/>
</file>

<file path=xl/ctrlProps/ctrlProp176.xml><?xml version="1.0" encoding="utf-8"?>
<formControlPr xmlns="http://schemas.microsoft.com/office/spreadsheetml/2009/9/main" objectType="CheckBox" fmlaLink="'データ集計用 (変更)'!$AG$3" lockText="1" noThreeD="1"/>
</file>

<file path=xl/ctrlProps/ctrlProp177.xml><?xml version="1.0" encoding="utf-8"?>
<formControlPr xmlns="http://schemas.microsoft.com/office/spreadsheetml/2009/9/main" objectType="CheckBox" fmlaLink="'データ集計用 (定期)'!$AV$3" lockText="1" noThreeD="1"/>
</file>

<file path=xl/ctrlProps/ctrlProp178.xml><?xml version="1.0" encoding="utf-8"?>
<formControlPr xmlns="http://schemas.microsoft.com/office/spreadsheetml/2009/9/main" objectType="CheckBox" fmlaLink="'データ集計用 (定期)'!$AZ$3" lockText="1" noThreeD="1"/>
</file>

<file path=xl/ctrlProps/ctrlProp179.xml><?xml version="1.0" encoding="utf-8"?>
<formControlPr xmlns="http://schemas.microsoft.com/office/spreadsheetml/2009/9/main" objectType="CheckBox" fmlaLink="'データ集計用 (定期)'!$BG$3" lockText="1" noThreeD="1"/>
</file>

<file path=xl/ctrlProps/ctrlProp18.xml><?xml version="1.0" encoding="utf-8"?>
<formControlPr xmlns="http://schemas.microsoft.com/office/spreadsheetml/2009/9/main" objectType="CheckBox" fmlaLink="'データ集計用（新規）'!$CF$2" lockText="1" noThreeD="1"/>
</file>

<file path=xl/ctrlProps/ctrlProp180.xml><?xml version="1.0" encoding="utf-8"?>
<formControlPr xmlns="http://schemas.microsoft.com/office/spreadsheetml/2009/9/main" objectType="CheckBox" fmlaLink="'データ集計用 (定期)'!$BH$3" lockText="1" noThreeD="1"/>
</file>

<file path=xl/ctrlProps/ctrlProp181.xml><?xml version="1.0" encoding="utf-8"?>
<formControlPr xmlns="http://schemas.microsoft.com/office/spreadsheetml/2009/9/main" objectType="CheckBox" fmlaLink="'データ集計用 (定期)'!$BJ$3" lockText="1" noThreeD="1"/>
</file>

<file path=xl/ctrlProps/ctrlProp182.xml><?xml version="1.0" encoding="utf-8"?>
<formControlPr xmlns="http://schemas.microsoft.com/office/spreadsheetml/2009/9/main" objectType="CheckBox" fmlaLink="'データ集計用 (定期)'!$BI$3" lockText="1" noThreeD="1"/>
</file>

<file path=xl/ctrlProps/ctrlProp183.xml><?xml version="1.0" encoding="utf-8"?>
<formControlPr xmlns="http://schemas.microsoft.com/office/spreadsheetml/2009/9/main" objectType="CheckBox" fmlaLink="'データ集計用 (定期)'!$BK$3" lockText="1" noThreeD="1"/>
</file>

<file path=xl/ctrlProps/ctrlProp184.xml><?xml version="1.0" encoding="utf-8"?>
<formControlPr xmlns="http://schemas.microsoft.com/office/spreadsheetml/2009/9/main" objectType="CheckBox" fmlaLink="'データ集計用 (定期)'!$BN$3" lockText="1" noThreeD="1"/>
</file>

<file path=xl/ctrlProps/ctrlProp185.xml><?xml version="1.0" encoding="utf-8"?>
<formControlPr xmlns="http://schemas.microsoft.com/office/spreadsheetml/2009/9/main" objectType="CheckBox" fmlaLink="'データ集計用 (定期)'!$K$3" lockText="1" noThreeD="1"/>
</file>

<file path=xl/ctrlProps/ctrlProp186.xml><?xml version="1.0" encoding="utf-8"?>
<formControlPr xmlns="http://schemas.microsoft.com/office/spreadsheetml/2009/9/main" objectType="CheckBox" fmlaLink="'データ集計用 (定期)'!$J$3" lockText="1" noThreeD="1"/>
</file>

<file path=xl/ctrlProps/ctrlProp187.xml><?xml version="1.0" encoding="utf-8"?>
<formControlPr xmlns="http://schemas.microsoft.com/office/spreadsheetml/2009/9/main" objectType="CheckBox" fmlaLink="'データ集計用 (定期)'!$I$3" lockText="1" noThreeD="1"/>
</file>

<file path=xl/ctrlProps/ctrlProp188.xml><?xml version="1.0" encoding="utf-8"?>
<formControlPr xmlns="http://schemas.microsoft.com/office/spreadsheetml/2009/9/main" objectType="CheckBox" fmlaLink="'データ集計用 (定期)'!$BW$3" lockText="1" noThreeD="1"/>
</file>

<file path=xl/ctrlProps/ctrlProp189.xml><?xml version="1.0" encoding="utf-8"?>
<formControlPr xmlns="http://schemas.microsoft.com/office/spreadsheetml/2009/9/main" objectType="CheckBox" fmlaLink="'データ集計用 (定期)'!$BX$3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fmlaLink="'データ集計用 (定期)'!$BY$3" lockText="1" noThreeD="1"/>
</file>

<file path=xl/ctrlProps/ctrlProp191.xml><?xml version="1.0" encoding="utf-8"?>
<formControlPr xmlns="http://schemas.microsoft.com/office/spreadsheetml/2009/9/main" objectType="CheckBox" fmlaLink="'データ集計用 (定期)'!$BZ$3" lockText="1" noThreeD="1"/>
</file>

<file path=xl/ctrlProps/ctrlProp192.xml><?xml version="1.0" encoding="utf-8"?>
<formControlPr xmlns="http://schemas.microsoft.com/office/spreadsheetml/2009/9/main" objectType="CheckBox" fmlaLink="'データ集計用 (定期)'!$CA$3" lockText="1" noThreeD="1"/>
</file>

<file path=xl/ctrlProps/ctrlProp193.xml><?xml version="1.0" encoding="utf-8"?>
<formControlPr xmlns="http://schemas.microsoft.com/office/spreadsheetml/2009/9/main" objectType="CheckBox" fmlaLink="'データ集計用 (定期)'!$CB$3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fmlaLink="'データ集計用 (定期)'!$CE$3" lockText="1" noThreeD="1"/>
</file>

<file path=xl/ctrlProps/ctrlProp196.xml><?xml version="1.0" encoding="utf-8"?>
<formControlPr xmlns="http://schemas.microsoft.com/office/spreadsheetml/2009/9/main" objectType="CheckBox" fmlaLink="'データ集計用 (定期)'!$CF$3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fmlaLink="'データ集計用 (定期)'!$CH$3" lockText="1" noThreeD="1"/>
</file>

<file path=xl/ctrlProps/ctrlProp199.xml><?xml version="1.0" encoding="utf-8"?>
<formControlPr xmlns="http://schemas.microsoft.com/office/spreadsheetml/2009/9/main" objectType="CheckBox" fmlaLink="'データ集計用 (定期)'!$CI$3" lockText="1" noThreeD="1"/>
</file>

<file path=xl/ctrlProps/ctrlProp2.xml><?xml version="1.0" encoding="utf-8"?>
<formControlPr xmlns="http://schemas.microsoft.com/office/spreadsheetml/2009/9/main" objectType="CheckBox" fmlaLink="'データ集計用（新規）'!$J$2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fmlaLink="'データ集計用 (定期)'!$CD$3" lockText="1" noThreeD="1"/>
</file>

<file path=xl/ctrlProps/ctrlProp202.xml><?xml version="1.0" encoding="utf-8"?>
<formControlPr xmlns="http://schemas.microsoft.com/office/spreadsheetml/2009/9/main" objectType="CheckBox" fmlaLink="'データ集計用 (定期)'!$CG$3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fmlaLink="'データ集計用 (定期)'!$CR$3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fmlaLink="'データ集計用 (定期)'!$BA$3" lockText="1" noThreeD="1"/>
</file>

<file path=xl/ctrlProps/ctrlProp215.xml><?xml version="1.0" encoding="utf-8"?>
<formControlPr xmlns="http://schemas.microsoft.com/office/spreadsheetml/2009/9/main" objectType="CheckBox" fmlaLink="'データ集計用 (定期)'!$BF$3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fmlaLink="'データ集計用 (定期)'!$DB$3" lockText="1" noThreeD="1"/>
</file>

<file path=xl/ctrlProps/ctrlProp219.xml><?xml version="1.0" encoding="utf-8"?>
<formControlPr xmlns="http://schemas.microsoft.com/office/spreadsheetml/2009/9/main" objectType="CheckBox" fmlaLink="'データ集計用 (定期)'!$DA$3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fmlaLink="'データ集計用 (定期)'!$DC$3" lockText="1" noThreeD="1"/>
</file>

<file path=xl/ctrlProps/ctrlProp221.xml><?xml version="1.0" encoding="utf-8"?>
<formControlPr xmlns="http://schemas.microsoft.com/office/spreadsheetml/2009/9/main" objectType="CheckBox" fmlaLink="'データ集計用 (定期)'!$DE$3" lockText="1" noThreeD="1"/>
</file>

<file path=xl/ctrlProps/ctrlProp222.xml><?xml version="1.0" encoding="utf-8"?>
<formControlPr xmlns="http://schemas.microsoft.com/office/spreadsheetml/2009/9/main" objectType="CheckBox" fmlaLink="'データ集計用 (定期)'!$DD$3" lockText="1" noThreeD="1"/>
</file>

<file path=xl/ctrlProps/ctrlProp223.xml><?xml version="1.0" encoding="utf-8"?>
<formControlPr xmlns="http://schemas.microsoft.com/office/spreadsheetml/2009/9/main" objectType="CheckBox" fmlaLink="'データ集計用 (定期)'!$CT$3" lockText="1" noThreeD="1"/>
</file>

<file path=xl/ctrlProps/ctrlProp224.xml><?xml version="1.0" encoding="utf-8"?>
<formControlPr xmlns="http://schemas.microsoft.com/office/spreadsheetml/2009/9/main" objectType="CheckBox" fmlaLink="'データ集計用 (定期)'!$CS$3" lockText="1" noThreeD="1"/>
</file>

<file path=xl/ctrlProps/ctrlProp225.xml><?xml version="1.0" encoding="utf-8"?>
<formControlPr xmlns="http://schemas.microsoft.com/office/spreadsheetml/2009/9/main" objectType="CheckBox" fmlaLink="'データ集計用 (定期)'!$CW$3" lockText="1" noThreeD="1"/>
</file>

<file path=xl/ctrlProps/ctrlProp226.xml><?xml version="1.0" encoding="utf-8"?>
<formControlPr xmlns="http://schemas.microsoft.com/office/spreadsheetml/2009/9/main" objectType="CheckBox" fmlaLink="'データ集計用 (定期)'!$CY$3" lockText="1" noThreeD="1"/>
</file>

<file path=xl/ctrlProps/ctrlProp227.xml><?xml version="1.0" encoding="utf-8"?>
<formControlPr xmlns="http://schemas.microsoft.com/office/spreadsheetml/2009/9/main" objectType="CheckBox" fmlaLink="'データ集計用 (定期)'!$CX$3" lockText="1" noThreeD="1"/>
</file>

<file path=xl/ctrlProps/ctrlProp228.xml><?xml version="1.0" encoding="utf-8"?>
<formControlPr xmlns="http://schemas.microsoft.com/office/spreadsheetml/2009/9/main" objectType="CheckBox" fmlaLink="'データ集計用 (定期)'!$CK$3" lockText="1" noThreeD="1"/>
</file>

<file path=xl/ctrlProps/ctrlProp229.xml><?xml version="1.0" encoding="utf-8"?>
<formControlPr xmlns="http://schemas.microsoft.com/office/spreadsheetml/2009/9/main" objectType="CheckBox" fmlaLink="'データ集計用 (定期)'!$CN$3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fmlaLink="'データ集計用 (定期)'!$CO$3" lockText="1" noThreeD="1"/>
</file>

<file path=xl/ctrlProps/ctrlProp231.xml><?xml version="1.0" encoding="utf-8"?>
<formControlPr xmlns="http://schemas.microsoft.com/office/spreadsheetml/2009/9/main" objectType="CheckBox" fmlaLink="'データ集計用 (定期)'!$CL$3" lockText="1" noThreeD="1"/>
</file>

<file path=xl/ctrlProps/ctrlProp232.xml><?xml version="1.0" encoding="utf-8"?>
<formControlPr xmlns="http://schemas.microsoft.com/office/spreadsheetml/2009/9/main" objectType="CheckBox" fmlaLink="'データ集計用 (定期)'!$CM$3" lockText="1" noThreeD="1"/>
</file>

<file path=xl/ctrlProps/ctrlProp233.xml><?xml version="1.0" encoding="utf-8"?>
<formControlPr xmlns="http://schemas.microsoft.com/office/spreadsheetml/2009/9/main" objectType="CheckBox" fmlaLink="'データ集計用 (定期)'!$CP$3" lockText="1" noThreeD="1"/>
</file>

<file path=xl/ctrlProps/ctrlProp234.xml><?xml version="1.0" encoding="utf-8"?>
<formControlPr xmlns="http://schemas.microsoft.com/office/spreadsheetml/2009/9/main" objectType="CheckBox" fmlaLink="'データ集計用 (定期)'!$BD$3" lockText="1" noThreeD="1"/>
</file>

<file path=xl/ctrlProps/ctrlProp235.xml><?xml version="1.0" encoding="utf-8"?>
<formControlPr xmlns="http://schemas.microsoft.com/office/spreadsheetml/2009/9/main" objectType="CheckBox" fmlaLink="'データ集計用 (定期)'!$BE$3" lockText="1" noThreeD="1"/>
</file>

<file path=xl/ctrlProps/ctrlProp236.xml><?xml version="1.0" encoding="utf-8"?>
<formControlPr xmlns="http://schemas.microsoft.com/office/spreadsheetml/2009/9/main" objectType="CheckBox" fmlaLink="'データ集計用 (定期)'!$DG$3" lockText="1" noThreeD="1"/>
</file>

<file path=xl/ctrlProps/ctrlProp237.xml><?xml version="1.0" encoding="utf-8"?>
<formControlPr xmlns="http://schemas.microsoft.com/office/spreadsheetml/2009/9/main" objectType="CheckBox" fmlaLink="'データ集計用 (定期)'!$CV$3" lockText="1" noThreeD="1"/>
</file>

<file path=xl/ctrlProps/ctrlProp238.xml><?xml version="1.0" encoding="utf-8"?>
<formControlPr xmlns="http://schemas.microsoft.com/office/spreadsheetml/2009/9/main" objectType="CheckBox" fmlaLink="'データ集計用 (定期)'!$CU$3" lockText="1" noThreeD="1"/>
</file>

<file path=xl/ctrlProps/ctrlProp239.xml><?xml version="1.0" encoding="utf-8"?>
<formControlPr xmlns="http://schemas.microsoft.com/office/spreadsheetml/2009/9/main" objectType="CheckBox" fmlaLink="'データ集計用 (定期)'!$U$3" lockText="1" noThreeD="1"/>
</file>

<file path=xl/ctrlProps/ctrlProp24.xml><?xml version="1.0" encoding="utf-8"?>
<formControlPr xmlns="http://schemas.microsoft.com/office/spreadsheetml/2009/9/main" objectType="CheckBox" fmlaLink="'データ集計用（新規）'!$CQ$2" lockText="1" noThreeD="1"/>
</file>

<file path=xl/ctrlProps/ctrlProp240.xml><?xml version="1.0" encoding="utf-8"?>
<formControlPr xmlns="http://schemas.microsoft.com/office/spreadsheetml/2009/9/main" objectType="CheckBox" fmlaLink="'データ集計用 (定期)'!$V$3" lockText="1" noThreeD="1"/>
</file>

<file path=xl/ctrlProps/ctrlProp241.xml><?xml version="1.0" encoding="utf-8"?>
<formControlPr xmlns="http://schemas.microsoft.com/office/spreadsheetml/2009/9/main" objectType="CheckBox" fmlaLink="'データ集計用 (定期)'!$W$3" lockText="1" noThreeD="1"/>
</file>

<file path=xl/ctrlProps/ctrlProp242.xml><?xml version="1.0" encoding="utf-8"?>
<formControlPr xmlns="http://schemas.microsoft.com/office/spreadsheetml/2009/9/main" objectType="CheckBox" fmlaLink="'データ集計用 (定期)'!$T$3" lockText="1" noThreeD="1"/>
</file>

<file path=xl/ctrlProps/ctrlProp243.xml><?xml version="1.0" encoding="utf-8"?>
<formControlPr xmlns="http://schemas.microsoft.com/office/spreadsheetml/2009/9/main" objectType="CheckBox" fmlaLink="'データ集計用 (定期)'!$X$3" lockText="1" noThreeD="1"/>
</file>

<file path=xl/ctrlProps/ctrlProp244.xml><?xml version="1.0" encoding="utf-8"?>
<formControlPr xmlns="http://schemas.microsoft.com/office/spreadsheetml/2009/9/main" objectType="CheckBox" fmlaLink="'データ集計用 (定期)'!$AQ$3" lockText="1" noThreeD="1"/>
</file>

<file path=xl/ctrlProps/ctrlProp245.xml><?xml version="1.0" encoding="utf-8"?>
<formControlPr xmlns="http://schemas.microsoft.com/office/spreadsheetml/2009/9/main" objectType="CheckBox" fmlaLink="'データ集計用 (定期)'!$AS$3" lockText="1" noThreeD="1"/>
</file>

<file path=xl/ctrlProps/ctrlProp246.xml><?xml version="1.0" encoding="utf-8"?>
<formControlPr xmlns="http://schemas.microsoft.com/office/spreadsheetml/2009/9/main" objectType="CheckBox" fmlaLink="'データ集計用 (定期)'!$AT$3" lockText="1" noThreeD="1"/>
</file>

<file path=xl/ctrlProps/ctrlProp247.xml><?xml version="1.0" encoding="utf-8"?>
<formControlPr xmlns="http://schemas.microsoft.com/office/spreadsheetml/2009/9/main" objectType="CheckBox" fmlaLink="'データ集計用 (定期)'!$AU$3" lockText="1" noThreeD="1"/>
</file>

<file path=xl/ctrlProps/ctrlProp248.xml><?xml version="1.0" encoding="utf-8"?>
<formControlPr xmlns="http://schemas.microsoft.com/office/spreadsheetml/2009/9/main" objectType="CheckBox" fmlaLink="'データ集計用 (定期)'!$DF$3" lockText="1" noThreeD="1"/>
</file>

<file path=xl/ctrlProps/ctrlProp249.xml><?xml version="1.0" encoding="utf-8"?>
<formControlPr xmlns="http://schemas.microsoft.com/office/spreadsheetml/2009/9/main" objectType="CheckBox" fmlaLink="'データ集計用（新規）'!$DH$2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fmlaLink="'データ集計用 (定期)'!$AM$3" lockText="1" noThreeD="1"/>
</file>

<file path=xl/ctrlProps/ctrlProp251.xml><?xml version="1.0" encoding="utf-8"?>
<formControlPr xmlns="http://schemas.microsoft.com/office/spreadsheetml/2009/9/main" objectType="CheckBox" fmlaLink="'データ集計用 (定期)'!$AN$3" lockText="1" noThreeD="1"/>
</file>

<file path=xl/ctrlProps/ctrlProp252.xml><?xml version="1.0" encoding="utf-8"?>
<formControlPr xmlns="http://schemas.microsoft.com/office/spreadsheetml/2009/9/main" objectType="CheckBox" fmlaLink="'データ集計用 (定期)'!$AP$3" lockText="1" noThreeD="1"/>
</file>

<file path=xl/ctrlProps/ctrlProp253.xml><?xml version="1.0" encoding="utf-8"?>
<formControlPr xmlns="http://schemas.microsoft.com/office/spreadsheetml/2009/9/main" objectType="CheckBox" fmlaLink="'データ集計用 (定期)'!$AO$3" lockText="1" noThreeD="1"/>
</file>

<file path=xl/ctrlProps/ctrlProp254.xml><?xml version="1.0" encoding="utf-8"?>
<formControlPr xmlns="http://schemas.microsoft.com/office/spreadsheetml/2009/9/main" objectType="CheckBox" fmlaLink="'データ集計用 (定期)'!$AL$3" lockText="1" noThreeD="1"/>
</file>

<file path=xl/ctrlProps/ctrlProp255.xml><?xml version="1.0" encoding="utf-8"?>
<formControlPr xmlns="http://schemas.microsoft.com/office/spreadsheetml/2009/9/main" objectType="CheckBox" fmlaLink="'データ集計用 (定期)'!$AK$3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fmlaLink="'データ集計用 (定期)'!$DI$3" lockText="1" noThreeD="1"/>
</file>

<file path=xl/ctrlProps/ctrlProp258.xml><?xml version="1.0" encoding="utf-8"?>
<formControlPr xmlns="http://schemas.microsoft.com/office/spreadsheetml/2009/9/main" objectType="CheckBox" fmlaLink="#REF!" lockText="1" noThreeD="1"/>
</file>

<file path=xl/ctrlProps/ctrlProp259.xml><?xml version="1.0" encoding="utf-8"?>
<formControlPr xmlns="http://schemas.microsoft.com/office/spreadsheetml/2009/9/main" objectType="CheckBox" fmlaLink="'データ集計用 (定期)'!$DJ$3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fmlaLink="'データ集計用 (定期)'!$AD$3" lockText="1" noThreeD="1"/>
</file>

<file path=xl/ctrlProps/ctrlProp261.xml><?xml version="1.0" encoding="utf-8"?>
<formControlPr xmlns="http://schemas.microsoft.com/office/spreadsheetml/2009/9/main" objectType="CheckBox" fmlaLink="'データ集計用 (定期)'!$AE$3" lockText="1" noThreeD="1"/>
</file>

<file path=xl/ctrlProps/ctrlProp262.xml><?xml version="1.0" encoding="utf-8"?>
<formControlPr xmlns="http://schemas.microsoft.com/office/spreadsheetml/2009/9/main" objectType="CheckBox" fmlaLink="'データ集計用 (定期)'!$AG$3" lockText="1" noThreeD="1"/>
</file>

<file path=xl/ctrlProps/ctrlProp263.xml><?xml version="1.0" encoding="utf-8"?>
<formControlPr xmlns="http://schemas.microsoft.com/office/spreadsheetml/2009/9/main" objectType="CheckBox" fmlaLink="'データ集計用 (定期)'!$AJ$3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'データ集計用（新規）'!$I$2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fmlaLink="'データ集計用（新規）'!$DA$2" lockText="1" noThreeD="1"/>
</file>

<file path=xl/ctrlProps/ctrlProp33.xml><?xml version="1.0" encoding="utf-8"?>
<formControlPr xmlns="http://schemas.microsoft.com/office/spreadsheetml/2009/9/main" objectType="CheckBox" fmlaLink="'データ集計用（新規）'!$CZ$2" lockText="1" noThreeD="1"/>
</file>

<file path=xl/ctrlProps/ctrlProp34.xml><?xml version="1.0" encoding="utf-8"?>
<formControlPr xmlns="http://schemas.microsoft.com/office/spreadsheetml/2009/9/main" objectType="CheckBox" fmlaLink="'データ集計用（新規）'!$DB$2" lockText="1" noThreeD="1"/>
</file>

<file path=xl/ctrlProps/ctrlProp35.xml><?xml version="1.0" encoding="utf-8"?>
<formControlPr xmlns="http://schemas.microsoft.com/office/spreadsheetml/2009/9/main" objectType="CheckBox" fmlaLink="'データ集計用（新規）'!$DD$2" lockText="1" noThreeD="1"/>
</file>

<file path=xl/ctrlProps/ctrlProp36.xml><?xml version="1.0" encoding="utf-8"?>
<formControlPr xmlns="http://schemas.microsoft.com/office/spreadsheetml/2009/9/main" objectType="CheckBox" fmlaLink="'データ集計用（新規）'!$DC$2" lockText="1" noThreeD="1"/>
</file>

<file path=xl/ctrlProps/ctrlProp37.xml><?xml version="1.0" encoding="utf-8"?>
<formControlPr xmlns="http://schemas.microsoft.com/office/spreadsheetml/2009/9/main" objectType="CheckBox" fmlaLink="'データ集計用（新規）'!$CS$2" lockText="1" noThreeD="1"/>
</file>

<file path=xl/ctrlProps/ctrlProp38.xml><?xml version="1.0" encoding="utf-8"?>
<formControlPr xmlns="http://schemas.microsoft.com/office/spreadsheetml/2009/9/main" objectType="CheckBox" fmlaLink="'データ集計用（新規）'!$CR$2" lockText="1" noThreeD="1"/>
</file>

<file path=xl/ctrlProps/ctrlProp39.xml><?xml version="1.0" encoding="utf-8"?>
<formControlPr xmlns="http://schemas.microsoft.com/office/spreadsheetml/2009/9/main" objectType="CheckBox" fmlaLink="'データ集計用（新規）'!$CV$2" lockText="1" noThreeD="1"/>
</file>

<file path=xl/ctrlProps/ctrlProp4.xml><?xml version="1.0" encoding="utf-8"?>
<formControlPr xmlns="http://schemas.microsoft.com/office/spreadsheetml/2009/9/main" objectType="CheckBox" fmlaLink="'データ集計用（新規）'!$BV$2" lockText="1" noThreeD="1"/>
</file>

<file path=xl/ctrlProps/ctrlProp40.xml><?xml version="1.0" encoding="utf-8"?>
<formControlPr xmlns="http://schemas.microsoft.com/office/spreadsheetml/2009/9/main" objectType="CheckBox" fmlaLink="'データ集計用（新規）'!$CX$2" lockText="1" noThreeD="1"/>
</file>

<file path=xl/ctrlProps/ctrlProp41.xml><?xml version="1.0" encoding="utf-8"?>
<formControlPr xmlns="http://schemas.microsoft.com/office/spreadsheetml/2009/9/main" objectType="CheckBox" fmlaLink="'データ集計用（新規）'!$CW$2" lockText="1" noThreeD="1"/>
</file>

<file path=xl/ctrlProps/ctrlProp42.xml><?xml version="1.0" encoding="utf-8"?>
<formControlPr xmlns="http://schemas.microsoft.com/office/spreadsheetml/2009/9/main" objectType="CheckBox" fmlaLink="'データ集計用（新規）'!$CJ$2" lockText="1" noThreeD="1"/>
</file>

<file path=xl/ctrlProps/ctrlProp43.xml><?xml version="1.0" encoding="utf-8"?>
<formControlPr xmlns="http://schemas.microsoft.com/office/spreadsheetml/2009/9/main" objectType="CheckBox" fmlaLink="'データ集計用（新規）'!$CM$2" lockText="1" noThreeD="1"/>
</file>

<file path=xl/ctrlProps/ctrlProp44.xml><?xml version="1.0" encoding="utf-8"?>
<formControlPr xmlns="http://schemas.microsoft.com/office/spreadsheetml/2009/9/main" objectType="CheckBox" fmlaLink="'データ集計用（新規）'!$CN$2" lockText="1" noThreeD="1"/>
</file>

<file path=xl/ctrlProps/ctrlProp45.xml><?xml version="1.0" encoding="utf-8"?>
<formControlPr xmlns="http://schemas.microsoft.com/office/spreadsheetml/2009/9/main" objectType="CheckBox" fmlaLink="'データ集計用（新規）'!$CK$2" lockText="1" noThreeD="1"/>
</file>

<file path=xl/ctrlProps/ctrlProp46.xml><?xml version="1.0" encoding="utf-8"?>
<formControlPr xmlns="http://schemas.microsoft.com/office/spreadsheetml/2009/9/main" objectType="CheckBox" fmlaLink="'データ集計用（新規）'!$CL$2" lockText="1" noThreeD="1"/>
</file>

<file path=xl/ctrlProps/ctrlProp47.xml><?xml version="1.0" encoding="utf-8"?>
<formControlPr xmlns="http://schemas.microsoft.com/office/spreadsheetml/2009/9/main" objectType="CheckBox" fmlaLink="'データ集計用（新規）'!$CO$2" lockText="1" noThreeD="1"/>
</file>

<file path=xl/ctrlProps/ctrlProp48.xml><?xml version="1.0" encoding="utf-8"?>
<formControlPr xmlns="http://schemas.microsoft.com/office/spreadsheetml/2009/9/main" objectType="CheckBox" fmlaLink="'データ集計用（新規）'!$DF$2" lockText="1" noThreeD="1"/>
</file>

<file path=xl/ctrlProps/ctrlProp49.xml><?xml version="1.0" encoding="utf-8"?>
<formControlPr xmlns="http://schemas.microsoft.com/office/spreadsheetml/2009/9/main" objectType="CheckBox" fmlaLink="'データ集計用（新規）'!$CU$2" lockText="1" noThreeD="1"/>
</file>

<file path=xl/ctrlProps/ctrlProp5.xml><?xml version="1.0" encoding="utf-8"?>
<formControlPr xmlns="http://schemas.microsoft.com/office/spreadsheetml/2009/9/main" objectType="CheckBox" fmlaLink="'データ集計用（新規）'!$BW$2" lockText="1" noThreeD="1"/>
</file>

<file path=xl/ctrlProps/ctrlProp50.xml><?xml version="1.0" encoding="utf-8"?>
<formControlPr xmlns="http://schemas.microsoft.com/office/spreadsheetml/2009/9/main" objectType="CheckBox" fmlaLink="'データ集計用（新規）'!$CT$2" lockText="1" noThreeD="1"/>
</file>

<file path=xl/ctrlProps/ctrlProp51.xml><?xml version="1.0" encoding="utf-8"?>
<formControlPr xmlns="http://schemas.microsoft.com/office/spreadsheetml/2009/9/main" objectType="CheckBox" fmlaLink="'データ集計用（新規）'!$U$2" lockText="1" noThreeD="1"/>
</file>

<file path=xl/ctrlProps/ctrlProp52.xml><?xml version="1.0" encoding="utf-8"?>
<formControlPr xmlns="http://schemas.microsoft.com/office/spreadsheetml/2009/9/main" objectType="CheckBox" fmlaLink="'データ集計用（新規）'!$V$2" lockText="1" noThreeD="1"/>
</file>

<file path=xl/ctrlProps/ctrlProp53.xml><?xml version="1.0" encoding="utf-8"?>
<formControlPr xmlns="http://schemas.microsoft.com/office/spreadsheetml/2009/9/main" objectType="CheckBox" fmlaLink="'データ集計用（新規）'!$W$2" lockText="1" noThreeD="1"/>
</file>

<file path=xl/ctrlProps/ctrlProp54.xml><?xml version="1.0" encoding="utf-8"?>
<formControlPr xmlns="http://schemas.microsoft.com/office/spreadsheetml/2009/9/main" objectType="CheckBox" fmlaLink="'データ集計用（新規）'!$T$2" lockText="1" noThreeD="1"/>
</file>

<file path=xl/ctrlProps/ctrlProp55.xml><?xml version="1.0" encoding="utf-8"?>
<formControlPr xmlns="http://schemas.microsoft.com/office/spreadsheetml/2009/9/main" objectType="CheckBox" fmlaLink="'データ集計用（新規）'!$X$2" lockText="1" noThreeD="1"/>
</file>

<file path=xl/ctrlProps/ctrlProp56.xml><?xml version="1.0" encoding="utf-8"?>
<formControlPr xmlns="http://schemas.microsoft.com/office/spreadsheetml/2009/9/main" objectType="CheckBox" fmlaLink="'データ集計用（新規）'!$AD$2" lockText="1" noThreeD="1"/>
</file>

<file path=xl/ctrlProps/ctrlProp57.xml><?xml version="1.0" encoding="utf-8"?>
<formControlPr xmlns="http://schemas.microsoft.com/office/spreadsheetml/2009/9/main" objectType="CheckBox" fmlaLink="'データ集計用（新規）'!$AE$2" lockText="1" noThreeD="1"/>
</file>

<file path=xl/ctrlProps/ctrlProp58.xml><?xml version="1.0" encoding="utf-8"?>
<formControlPr xmlns="http://schemas.microsoft.com/office/spreadsheetml/2009/9/main" objectType="CheckBox" fmlaLink="'データ集計用（新規）'!$AJ$2" lockText="1" noThreeD="1"/>
</file>

<file path=xl/ctrlProps/ctrlProp59.xml><?xml version="1.0" encoding="utf-8"?>
<formControlPr xmlns="http://schemas.microsoft.com/office/spreadsheetml/2009/9/main" objectType="CheckBox" fmlaLink="'データ集計用（新規）'!$AQ$2" lockText="1" noThreeD="1"/>
</file>

<file path=xl/ctrlProps/ctrlProp6.xml><?xml version="1.0" encoding="utf-8"?>
<formControlPr xmlns="http://schemas.microsoft.com/office/spreadsheetml/2009/9/main" objectType="CheckBox" fmlaLink="'データ集計用（新規）'!$BX$2" lockText="1" noThreeD="1"/>
</file>

<file path=xl/ctrlProps/ctrlProp60.xml><?xml version="1.0" encoding="utf-8"?>
<formControlPr xmlns="http://schemas.microsoft.com/office/spreadsheetml/2009/9/main" objectType="CheckBox" fmlaLink="'データ集計用（新規）'!$AS$2" lockText="1" noThreeD="1"/>
</file>

<file path=xl/ctrlProps/ctrlProp61.xml><?xml version="1.0" encoding="utf-8"?>
<formControlPr xmlns="http://schemas.microsoft.com/office/spreadsheetml/2009/9/main" objectType="CheckBox" fmlaLink="'データ集計用（新規）'!$AT$2" lockText="1" noThreeD="1"/>
</file>

<file path=xl/ctrlProps/ctrlProp62.xml><?xml version="1.0" encoding="utf-8"?>
<formControlPr xmlns="http://schemas.microsoft.com/office/spreadsheetml/2009/9/main" objectType="CheckBox" fmlaLink="'データ集計用（新規）'!$AU$2" lockText="1" noThreeD="1"/>
</file>

<file path=xl/ctrlProps/ctrlProp63.xml><?xml version="1.0" encoding="utf-8"?>
<formControlPr xmlns="http://schemas.microsoft.com/office/spreadsheetml/2009/9/main" objectType="CheckBox" fmlaLink="'データ集計用（新規）'!$DE$2" lockText="1" noThreeD="1"/>
</file>

<file path=xl/ctrlProps/ctrlProp64.xml><?xml version="1.0" encoding="utf-8"?>
<formControlPr xmlns="http://schemas.microsoft.com/office/spreadsheetml/2009/9/main" objectType="CheckBox" fmlaLink="'データ集計用（新規）'!$DH$2" lockText="1" noThreeD="1"/>
</file>

<file path=xl/ctrlProps/ctrlProp65.xml><?xml version="1.0" encoding="utf-8"?>
<formControlPr xmlns="http://schemas.microsoft.com/office/spreadsheetml/2009/9/main" objectType="CheckBox" fmlaLink="'データ集計用（新規）'!$AV$2" lockText="1" noThreeD="1"/>
</file>

<file path=xl/ctrlProps/ctrlProp66.xml><?xml version="1.0" encoding="utf-8"?>
<formControlPr xmlns="http://schemas.microsoft.com/office/spreadsheetml/2009/9/main" objectType="CheckBox" fmlaLink="'データ集計用（新規）'!$AZ$2" lockText="1" noThreeD="1"/>
</file>

<file path=xl/ctrlProps/ctrlProp67.xml><?xml version="1.0" encoding="utf-8"?>
<formControlPr xmlns="http://schemas.microsoft.com/office/spreadsheetml/2009/9/main" objectType="CheckBox" fmlaLink="'データ集計用（新規）'!$BG$2" lockText="1" noThreeD="1"/>
</file>

<file path=xl/ctrlProps/ctrlProp68.xml><?xml version="1.0" encoding="utf-8"?>
<formControlPr xmlns="http://schemas.microsoft.com/office/spreadsheetml/2009/9/main" objectType="CheckBox" fmlaLink="'データ集計用（新規）'!$BH$2" lockText="1" noThreeD="1"/>
</file>

<file path=xl/ctrlProps/ctrlProp69.xml><?xml version="1.0" encoding="utf-8"?>
<formControlPr xmlns="http://schemas.microsoft.com/office/spreadsheetml/2009/9/main" objectType="CheckBox" fmlaLink="'データ集計用（新規）'!$BJ$2" lockText="1" noThreeD="1"/>
</file>

<file path=xl/ctrlProps/ctrlProp7.xml><?xml version="1.0" encoding="utf-8"?>
<formControlPr xmlns="http://schemas.microsoft.com/office/spreadsheetml/2009/9/main" objectType="CheckBox" fmlaLink="'データ集計用（新規）'!$BY$2" lockText="1" noThreeD="1"/>
</file>

<file path=xl/ctrlProps/ctrlProp70.xml><?xml version="1.0" encoding="utf-8"?>
<formControlPr xmlns="http://schemas.microsoft.com/office/spreadsheetml/2009/9/main" objectType="CheckBox" fmlaLink="'データ集計用（新規）'!$BI$2" lockText="1" noThreeD="1"/>
</file>

<file path=xl/ctrlProps/ctrlProp71.xml><?xml version="1.0" encoding="utf-8"?>
<formControlPr xmlns="http://schemas.microsoft.com/office/spreadsheetml/2009/9/main" objectType="CheckBox" fmlaLink="'データ集計用（新規）'!$BK$2" lockText="1" noThreeD="1"/>
</file>

<file path=xl/ctrlProps/ctrlProp72.xml><?xml version="1.0" encoding="utf-8"?>
<formControlPr xmlns="http://schemas.microsoft.com/office/spreadsheetml/2009/9/main" objectType="CheckBox" fmlaLink="'データ集計用（新規）'!$BN$2" lockText="1" noThreeD="1"/>
</file>

<file path=xl/ctrlProps/ctrlProp73.xml><?xml version="1.0" encoding="utf-8"?>
<formControlPr xmlns="http://schemas.microsoft.com/office/spreadsheetml/2009/9/main" objectType="CheckBox" fmlaLink="'データ集計用（新規）'!$BA$2" lockText="1" noThreeD="1"/>
</file>

<file path=xl/ctrlProps/ctrlProp74.xml><?xml version="1.0" encoding="utf-8"?>
<formControlPr xmlns="http://schemas.microsoft.com/office/spreadsheetml/2009/9/main" objectType="CheckBox" fmlaLink="'データ集計用（新規）'!$BF$2" lockText="1" noThreeD="1"/>
</file>

<file path=xl/ctrlProps/ctrlProp75.xml><?xml version="1.0" encoding="utf-8"?>
<formControlPr xmlns="http://schemas.microsoft.com/office/spreadsheetml/2009/9/main" objectType="CheckBox" fmlaLink="'データ集計用（新規）'!$BD$2" lockText="1" noThreeD="1"/>
</file>

<file path=xl/ctrlProps/ctrlProp76.xml><?xml version="1.0" encoding="utf-8"?>
<formControlPr xmlns="http://schemas.microsoft.com/office/spreadsheetml/2009/9/main" objectType="CheckBox" fmlaLink="'データ集計用（新規）'!$BE$2" lockText="1" noThreeD="1"/>
</file>

<file path=xl/ctrlProps/ctrlProp77.xml><?xml version="1.0" encoding="utf-8"?>
<formControlPr xmlns="http://schemas.microsoft.com/office/spreadsheetml/2009/9/main" objectType="CheckBox" fmlaLink="'データ集計用（新規）'!$AM$2" lockText="1" noThreeD="1"/>
</file>

<file path=xl/ctrlProps/ctrlProp78.xml><?xml version="1.0" encoding="utf-8"?>
<formControlPr xmlns="http://schemas.microsoft.com/office/spreadsheetml/2009/9/main" objectType="CheckBox" fmlaLink="'データ集計用（新規）'!$AN$2" lockText="1" noThreeD="1"/>
</file>

<file path=xl/ctrlProps/ctrlProp79.xml><?xml version="1.0" encoding="utf-8"?>
<formControlPr xmlns="http://schemas.microsoft.com/office/spreadsheetml/2009/9/main" objectType="CheckBox" fmlaLink="'データ集計用（新規）'!$AP$2" lockText="1" noThreeD="1"/>
</file>

<file path=xl/ctrlProps/ctrlProp8.xml><?xml version="1.0" encoding="utf-8"?>
<formControlPr xmlns="http://schemas.microsoft.com/office/spreadsheetml/2009/9/main" objectType="CheckBox" fmlaLink="'データ集計用（新規）'!$BZ$2" lockText="1" noThreeD="1"/>
</file>

<file path=xl/ctrlProps/ctrlProp80.xml><?xml version="1.0" encoding="utf-8"?>
<formControlPr xmlns="http://schemas.microsoft.com/office/spreadsheetml/2009/9/main" objectType="CheckBox" fmlaLink="'データ集計用（新規）'!$AO$2" lockText="1" noThreeD="1"/>
</file>

<file path=xl/ctrlProps/ctrlProp81.xml><?xml version="1.0" encoding="utf-8"?>
<formControlPr xmlns="http://schemas.microsoft.com/office/spreadsheetml/2009/9/main" objectType="CheckBox" fmlaLink="'データ集計用（新規）'!$AL$2" lockText="1" noThreeD="1"/>
</file>

<file path=xl/ctrlProps/ctrlProp82.xml><?xml version="1.0" encoding="utf-8"?>
<formControlPr xmlns="http://schemas.microsoft.com/office/spreadsheetml/2009/9/main" objectType="CheckBox" fmlaLink="'データ集計用（新規）'!$AK$2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fmlaLink="'データ集計用（新規）'!$DH$2" lockText="1" noThreeD="1"/>
</file>

<file path=xl/ctrlProps/ctrlProp85.xml><?xml version="1.0" encoding="utf-8"?>
<formControlPr xmlns="http://schemas.microsoft.com/office/spreadsheetml/2009/9/main" objectType="CheckBox" fmlaLink="#REF!" lockText="1" noThreeD="1"/>
</file>

<file path=xl/ctrlProps/ctrlProp86.xml><?xml version="1.0" encoding="utf-8"?>
<formControlPr xmlns="http://schemas.microsoft.com/office/spreadsheetml/2009/9/main" objectType="CheckBox" fmlaLink="'データ集計用（新規）'!$DI$2" lockText="1" noThreeD="1"/>
</file>

<file path=xl/ctrlProps/ctrlProp87.xml><?xml version="1.0" encoding="utf-8"?>
<formControlPr xmlns="http://schemas.microsoft.com/office/spreadsheetml/2009/9/main" objectType="CheckBox" fmlaLink="'データ集計用（新規）'!$AG$2" lockText="1" noThreeD="1"/>
</file>

<file path=xl/ctrlProps/ctrlProp88.xml><?xml version="1.0" encoding="utf-8"?>
<formControlPr xmlns="http://schemas.microsoft.com/office/spreadsheetml/2009/9/main" objectType="CheckBox" fmlaLink="'データ集計用 (変更)'!$K$3" lockText="1" noThreeD="1"/>
</file>

<file path=xl/ctrlProps/ctrlProp89.xml><?xml version="1.0" encoding="utf-8"?>
<formControlPr xmlns="http://schemas.microsoft.com/office/spreadsheetml/2009/9/main" objectType="CheckBox" fmlaLink="'データ集計用 (変更)'!$J$3" lockText="1" noThreeD="1"/>
</file>

<file path=xl/ctrlProps/ctrlProp9.xml><?xml version="1.0" encoding="utf-8"?>
<formControlPr xmlns="http://schemas.microsoft.com/office/spreadsheetml/2009/9/main" objectType="CheckBox" fmlaLink="'データ集計用（新規）'!$CA$2" lockText="1" noThreeD="1"/>
</file>

<file path=xl/ctrlProps/ctrlProp90.xml><?xml version="1.0" encoding="utf-8"?>
<formControlPr xmlns="http://schemas.microsoft.com/office/spreadsheetml/2009/9/main" objectType="CheckBox" fmlaLink="'データ集計用 (変更)'!$I$3" lockText="1" noThreeD="1"/>
</file>

<file path=xl/ctrlProps/ctrlProp91.xml><?xml version="1.0" encoding="utf-8"?>
<formControlPr xmlns="http://schemas.microsoft.com/office/spreadsheetml/2009/9/main" objectType="CheckBox" fmlaLink="'データ集計用 (変更)'!$BV$3" lockText="1" noThreeD="1"/>
</file>

<file path=xl/ctrlProps/ctrlProp92.xml><?xml version="1.0" encoding="utf-8"?>
<formControlPr xmlns="http://schemas.microsoft.com/office/spreadsheetml/2009/9/main" objectType="CheckBox" fmlaLink="'データ集計用 (変更)'!$BW$3" lockText="1" noThreeD="1"/>
</file>

<file path=xl/ctrlProps/ctrlProp93.xml><?xml version="1.0" encoding="utf-8"?>
<formControlPr xmlns="http://schemas.microsoft.com/office/spreadsheetml/2009/9/main" objectType="CheckBox" fmlaLink="'データ集計用 (変更)'!$BX$3" lockText="1" noThreeD="1"/>
</file>

<file path=xl/ctrlProps/ctrlProp94.xml><?xml version="1.0" encoding="utf-8"?>
<formControlPr xmlns="http://schemas.microsoft.com/office/spreadsheetml/2009/9/main" objectType="CheckBox" fmlaLink="'データ集計用 (変更)'!$BY$3" lockText="1" noThreeD="1"/>
</file>

<file path=xl/ctrlProps/ctrlProp95.xml><?xml version="1.0" encoding="utf-8"?>
<formControlPr xmlns="http://schemas.microsoft.com/office/spreadsheetml/2009/9/main" objectType="CheckBox" fmlaLink="'データ集計用 (変更)'!$BZ$3" lockText="1" noThreeD="1"/>
</file>

<file path=xl/ctrlProps/ctrlProp96.xml><?xml version="1.0" encoding="utf-8"?>
<formControlPr xmlns="http://schemas.microsoft.com/office/spreadsheetml/2009/9/main" objectType="CheckBox" fmlaLink="'データ集計用 (変更)'!$CA$3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fmlaLink="'データ集計用 (変更)'!$CD$3" lockText="1" noThreeD="1"/>
</file>

<file path=xl/ctrlProps/ctrlProp99.xml><?xml version="1.0" encoding="utf-8"?>
<formControlPr xmlns="http://schemas.microsoft.com/office/spreadsheetml/2009/9/main" objectType="CheckBox" fmlaLink="'データ集計用 (変更)'!$CE$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54</xdr:row>
          <xdr:rowOff>0</xdr:rowOff>
        </xdr:from>
        <xdr:to>
          <xdr:col>19</xdr:col>
          <xdr:colOff>0</xdr:colOff>
          <xdr:row>55</xdr:row>
          <xdr:rowOff>0</xdr:rowOff>
        </xdr:to>
        <xdr:sp macro="" textlink="">
          <xdr:nvSpPr>
            <xdr:cNvPr id="15370" name="Check Box 10" hidden="1">
              <a:extLst>
                <a:ext uri="{63B3BB69-23CF-44E3-9099-C40C66FF867C}">
                  <a14:compatExt spid="_x0000_s15370"/>
                </a:ext>
                <a:ext uri="{FF2B5EF4-FFF2-40B4-BE49-F238E27FC236}">
                  <a16:creationId xmlns:a16="http://schemas.microsoft.com/office/drawing/2014/main" id="{00000000-0008-0000-0000-00000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57</xdr:row>
          <xdr:rowOff>0</xdr:rowOff>
        </xdr:from>
        <xdr:to>
          <xdr:col>19</xdr:col>
          <xdr:colOff>213360</xdr:colOff>
          <xdr:row>58</xdr:row>
          <xdr:rowOff>0</xdr:rowOff>
        </xdr:to>
        <xdr:sp macro="" textlink="">
          <xdr:nvSpPr>
            <xdr:cNvPr id="15371" name="Check Box 11" hidden="1">
              <a:extLst>
                <a:ext uri="{63B3BB69-23CF-44E3-9099-C40C66FF867C}">
                  <a14:compatExt spid="_x0000_s15371"/>
                </a:ext>
                <a:ext uri="{FF2B5EF4-FFF2-40B4-BE49-F238E27FC236}">
                  <a16:creationId xmlns:a16="http://schemas.microsoft.com/office/drawing/2014/main" id="{00000000-0008-0000-0000-00000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63</xdr:row>
          <xdr:rowOff>0</xdr:rowOff>
        </xdr:from>
        <xdr:to>
          <xdr:col>14</xdr:col>
          <xdr:colOff>213360</xdr:colOff>
          <xdr:row>65</xdr:row>
          <xdr:rowOff>0</xdr:rowOff>
        </xdr:to>
        <xdr:sp macro="" textlink="">
          <xdr:nvSpPr>
            <xdr:cNvPr id="15372" name="Check Box 12" hidden="1">
              <a:extLst>
                <a:ext uri="{63B3BB69-23CF-44E3-9099-C40C66FF867C}">
                  <a14:compatExt spid="_x0000_s15372"/>
                </a:ext>
                <a:ext uri="{FF2B5EF4-FFF2-40B4-BE49-F238E27FC236}">
                  <a16:creationId xmlns:a16="http://schemas.microsoft.com/office/drawing/2014/main" id="{00000000-0008-0000-0000-00000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213360</xdr:colOff>
          <xdr:row>63</xdr:row>
          <xdr:rowOff>0</xdr:rowOff>
        </xdr:from>
        <xdr:to>
          <xdr:col>21</xdr:col>
          <xdr:colOff>213360</xdr:colOff>
          <xdr:row>65</xdr:row>
          <xdr:rowOff>0</xdr:rowOff>
        </xdr:to>
        <xdr:sp macro="" textlink="">
          <xdr:nvSpPr>
            <xdr:cNvPr id="15373" name="Check Box 13" hidden="1">
              <a:extLst>
                <a:ext uri="{63B3BB69-23CF-44E3-9099-C40C66FF867C}">
                  <a14:compatExt spid="_x0000_s15373"/>
                </a:ext>
                <a:ext uri="{FF2B5EF4-FFF2-40B4-BE49-F238E27FC236}">
                  <a16:creationId xmlns:a16="http://schemas.microsoft.com/office/drawing/2014/main" id="{00000000-0008-0000-0000-00000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65</xdr:row>
          <xdr:rowOff>0</xdr:rowOff>
        </xdr:from>
        <xdr:to>
          <xdr:col>17</xdr:col>
          <xdr:colOff>0</xdr:colOff>
          <xdr:row>67</xdr:row>
          <xdr:rowOff>0</xdr:rowOff>
        </xdr:to>
        <xdr:sp macro="" textlink="">
          <xdr:nvSpPr>
            <xdr:cNvPr id="15374" name="Check Box 14" hidden="1">
              <a:extLst>
                <a:ext uri="{63B3BB69-23CF-44E3-9099-C40C66FF867C}">
                  <a14:compatExt spid="_x0000_s15374"/>
                </a:ext>
                <a:ext uri="{FF2B5EF4-FFF2-40B4-BE49-F238E27FC236}">
                  <a16:creationId xmlns:a16="http://schemas.microsoft.com/office/drawing/2014/main" id="{00000000-0008-0000-0000-00000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213360</xdr:colOff>
          <xdr:row>65</xdr:row>
          <xdr:rowOff>0</xdr:rowOff>
        </xdr:from>
        <xdr:to>
          <xdr:col>11</xdr:col>
          <xdr:colOff>0</xdr:colOff>
          <xdr:row>67</xdr:row>
          <xdr:rowOff>0</xdr:rowOff>
        </xdr:to>
        <xdr:sp macro="" textlink="">
          <xdr:nvSpPr>
            <xdr:cNvPr id="15375" name="Check Box 15" hidden="1">
              <a:extLst>
                <a:ext uri="{63B3BB69-23CF-44E3-9099-C40C66FF867C}">
                  <a14:compatExt spid="_x0000_s15375"/>
                </a:ext>
                <a:ext uri="{FF2B5EF4-FFF2-40B4-BE49-F238E27FC236}">
                  <a16:creationId xmlns:a16="http://schemas.microsoft.com/office/drawing/2014/main" id="{00000000-0008-0000-0000-00000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67</xdr:row>
          <xdr:rowOff>0</xdr:rowOff>
        </xdr:from>
        <xdr:to>
          <xdr:col>19</xdr:col>
          <xdr:colOff>0</xdr:colOff>
          <xdr:row>68</xdr:row>
          <xdr:rowOff>0</xdr:rowOff>
        </xdr:to>
        <xdr:sp macro="" textlink="">
          <xdr:nvSpPr>
            <xdr:cNvPr id="15379" name="Check Box 19" hidden="1">
              <a:extLst>
                <a:ext uri="{63B3BB69-23CF-44E3-9099-C40C66FF867C}">
                  <a14:compatExt spid="_x0000_s15379"/>
                </a:ext>
                <a:ext uri="{FF2B5EF4-FFF2-40B4-BE49-F238E27FC236}">
                  <a16:creationId xmlns:a16="http://schemas.microsoft.com/office/drawing/2014/main" id="{00000000-0008-0000-0000-00001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70</xdr:row>
          <xdr:rowOff>228600</xdr:rowOff>
        </xdr:from>
        <xdr:to>
          <xdr:col>20</xdr:col>
          <xdr:colOff>0</xdr:colOff>
          <xdr:row>72</xdr:row>
          <xdr:rowOff>0</xdr:rowOff>
        </xdr:to>
        <xdr:sp macro="" textlink="">
          <xdr:nvSpPr>
            <xdr:cNvPr id="15380" name="Check Box 20" hidden="1">
              <a:extLst>
                <a:ext uri="{63B3BB69-23CF-44E3-9099-C40C66FF867C}">
                  <a14:compatExt spid="_x0000_s15380"/>
                </a:ext>
                <a:ext uri="{FF2B5EF4-FFF2-40B4-BE49-F238E27FC236}">
                  <a16:creationId xmlns:a16="http://schemas.microsoft.com/office/drawing/2014/main" id="{00000000-0008-0000-0000-00001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5</xdr:row>
          <xdr:rowOff>0</xdr:rowOff>
        </xdr:from>
        <xdr:to>
          <xdr:col>25</xdr:col>
          <xdr:colOff>0</xdr:colOff>
          <xdr:row>6</xdr:row>
          <xdr:rowOff>0</xdr:rowOff>
        </xdr:to>
        <xdr:sp macro="" textlink="">
          <xdr:nvSpPr>
            <xdr:cNvPr id="15381" name="Check Box 21" hidden="1">
              <a:extLst>
                <a:ext uri="{63B3BB69-23CF-44E3-9099-C40C66FF867C}">
                  <a14:compatExt spid="_x0000_s15381"/>
                </a:ext>
                <a:ext uri="{FF2B5EF4-FFF2-40B4-BE49-F238E27FC236}">
                  <a16:creationId xmlns:a16="http://schemas.microsoft.com/office/drawing/2014/main" id="{00000000-0008-0000-0000-00001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</xdr:row>
          <xdr:rowOff>0</xdr:rowOff>
        </xdr:from>
        <xdr:to>
          <xdr:col>21</xdr:col>
          <xdr:colOff>0</xdr:colOff>
          <xdr:row>6</xdr:row>
          <xdr:rowOff>0</xdr:rowOff>
        </xdr:to>
        <xdr:sp macro="" textlink="">
          <xdr:nvSpPr>
            <xdr:cNvPr id="15382" name="Check Box 22" hidden="1">
              <a:extLst>
                <a:ext uri="{63B3BB69-23CF-44E3-9099-C40C66FF867C}">
                  <a14:compatExt spid="_x0000_s15382"/>
                </a:ext>
                <a:ext uri="{FF2B5EF4-FFF2-40B4-BE49-F238E27FC236}">
                  <a16:creationId xmlns:a16="http://schemas.microsoft.com/office/drawing/2014/main" id="{00000000-0008-0000-0000-00001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</xdr:row>
          <xdr:rowOff>0</xdr:rowOff>
        </xdr:from>
        <xdr:to>
          <xdr:col>13</xdr:col>
          <xdr:colOff>0</xdr:colOff>
          <xdr:row>6</xdr:row>
          <xdr:rowOff>0</xdr:rowOff>
        </xdr:to>
        <xdr:sp macro="" textlink="">
          <xdr:nvSpPr>
            <xdr:cNvPr id="15383" name="Check Box 23" hidden="1">
              <a:extLst>
                <a:ext uri="{63B3BB69-23CF-44E3-9099-C40C66FF867C}">
                  <a14:compatExt spid="_x0000_s15383"/>
                </a:ext>
                <a:ext uri="{FF2B5EF4-FFF2-40B4-BE49-F238E27FC236}">
                  <a16:creationId xmlns:a16="http://schemas.microsoft.com/office/drawing/2014/main" id="{00000000-0008-0000-0000-00001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83</xdr:row>
          <xdr:rowOff>0</xdr:rowOff>
        </xdr:from>
        <xdr:to>
          <xdr:col>11</xdr:col>
          <xdr:colOff>0</xdr:colOff>
          <xdr:row>84</xdr:row>
          <xdr:rowOff>0</xdr:rowOff>
        </xdr:to>
        <xdr:sp macro="" textlink="">
          <xdr:nvSpPr>
            <xdr:cNvPr id="15384" name="Check Box 24" hidden="1">
              <a:extLst>
                <a:ext uri="{63B3BB69-23CF-44E3-9099-C40C66FF867C}">
                  <a14:compatExt spid="_x0000_s15384"/>
                </a:ext>
                <a:ext uri="{FF2B5EF4-FFF2-40B4-BE49-F238E27FC236}">
                  <a16:creationId xmlns:a16="http://schemas.microsoft.com/office/drawing/2014/main" id="{00000000-0008-0000-0000-00001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82</xdr:row>
          <xdr:rowOff>190500</xdr:rowOff>
        </xdr:from>
        <xdr:to>
          <xdr:col>14</xdr:col>
          <xdr:colOff>213360</xdr:colOff>
          <xdr:row>84</xdr:row>
          <xdr:rowOff>0</xdr:rowOff>
        </xdr:to>
        <xdr:sp macro="" textlink="">
          <xdr:nvSpPr>
            <xdr:cNvPr id="15385" name="Check Box 25" hidden="1">
              <a:extLst>
                <a:ext uri="{63B3BB69-23CF-44E3-9099-C40C66FF867C}">
                  <a14:compatExt spid="_x0000_s15385"/>
                </a:ext>
                <a:ext uri="{FF2B5EF4-FFF2-40B4-BE49-F238E27FC236}">
                  <a16:creationId xmlns:a16="http://schemas.microsoft.com/office/drawing/2014/main" id="{00000000-0008-0000-0000-00001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213360</xdr:colOff>
          <xdr:row>82</xdr:row>
          <xdr:rowOff>190500</xdr:rowOff>
        </xdr:from>
        <xdr:to>
          <xdr:col>18</xdr:col>
          <xdr:colOff>0</xdr:colOff>
          <xdr:row>84</xdr:row>
          <xdr:rowOff>0</xdr:rowOff>
        </xdr:to>
        <xdr:sp macro="" textlink="">
          <xdr:nvSpPr>
            <xdr:cNvPr id="15386" name="Check Box 26" hidden="1">
              <a:extLst>
                <a:ext uri="{63B3BB69-23CF-44E3-9099-C40C66FF867C}">
                  <a14:compatExt spid="_x0000_s15386"/>
                </a:ext>
                <a:ext uri="{FF2B5EF4-FFF2-40B4-BE49-F238E27FC236}">
                  <a16:creationId xmlns:a16="http://schemas.microsoft.com/office/drawing/2014/main" id="{00000000-0008-0000-0000-00001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82</xdr:row>
          <xdr:rowOff>190500</xdr:rowOff>
        </xdr:from>
        <xdr:to>
          <xdr:col>21</xdr:col>
          <xdr:colOff>0</xdr:colOff>
          <xdr:row>84</xdr:row>
          <xdr:rowOff>0</xdr:rowOff>
        </xdr:to>
        <xdr:sp macro="" textlink="">
          <xdr:nvSpPr>
            <xdr:cNvPr id="15387" name="Check Box 27" hidden="1">
              <a:extLst>
                <a:ext uri="{63B3BB69-23CF-44E3-9099-C40C66FF867C}">
                  <a14:compatExt spid="_x0000_s15387"/>
                </a:ext>
                <a:ext uri="{FF2B5EF4-FFF2-40B4-BE49-F238E27FC236}">
                  <a16:creationId xmlns:a16="http://schemas.microsoft.com/office/drawing/2014/main" id="{00000000-0008-0000-0000-00001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82</xdr:row>
          <xdr:rowOff>190500</xdr:rowOff>
        </xdr:from>
        <xdr:to>
          <xdr:col>24</xdr:col>
          <xdr:colOff>0</xdr:colOff>
          <xdr:row>84</xdr:row>
          <xdr:rowOff>0</xdr:rowOff>
        </xdr:to>
        <xdr:sp macro="" textlink="">
          <xdr:nvSpPr>
            <xdr:cNvPr id="15388" name="Check Box 28" hidden="1">
              <a:extLst>
                <a:ext uri="{63B3BB69-23CF-44E3-9099-C40C66FF867C}">
                  <a14:compatExt spid="_x0000_s15388"/>
                </a:ext>
                <a:ext uri="{FF2B5EF4-FFF2-40B4-BE49-F238E27FC236}">
                  <a16:creationId xmlns:a16="http://schemas.microsoft.com/office/drawing/2014/main" id="{00000000-0008-0000-0000-00001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82</xdr:row>
          <xdr:rowOff>190500</xdr:rowOff>
        </xdr:from>
        <xdr:to>
          <xdr:col>26</xdr:col>
          <xdr:colOff>213360</xdr:colOff>
          <xdr:row>84</xdr:row>
          <xdr:rowOff>0</xdr:rowOff>
        </xdr:to>
        <xdr:sp macro="" textlink="">
          <xdr:nvSpPr>
            <xdr:cNvPr id="15389" name="Check Box 29" hidden="1">
              <a:extLst>
                <a:ext uri="{63B3BB69-23CF-44E3-9099-C40C66FF867C}">
                  <a14:compatExt spid="_x0000_s15389"/>
                </a:ext>
                <a:ext uri="{FF2B5EF4-FFF2-40B4-BE49-F238E27FC236}">
                  <a16:creationId xmlns:a16="http://schemas.microsoft.com/office/drawing/2014/main" id="{00000000-0008-0000-0000-00001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213360</xdr:colOff>
          <xdr:row>84</xdr:row>
          <xdr:rowOff>0</xdr:rowOff>
        </xdr:from>
        <xdr:to>
          <xdr:col>9</xdr:col>
          <xdr:colOff>213360</xdr:colOff>
          <xdr:row>85</xdr:row>
          <xdr:rowOff>0</xdr:rowOff>
        </xdr:to>
        <xdr:sp macro="" textlink="">
          <xdr:nvSpPr>
            <xdr:cNvPr id="15390" name="Check Box 30" hidden="1">
              <a:extLst>
                <a:ext uri="{63B3BB69-23CF-44E3-9099-C40C66FF867C}">
                  <a14:compatExt spid="_x0000_s15390"/>
                </a:ext>
                <a:ext uri="{FF2B5EF4-FFF2-40B4-BE49-F238E27FC236}">
                  <a16:creationId xmlns:a16="http://schemas.microsoft.com/office/drawing/2014/main" id="{00000000-0008-0000-0000-00001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84</xdr:row>
          <xdr:rowOff>0</xdr:rowOff>
        </xdr:from>
        <xdr:to>
          <xdr:col>14</xdr:col>
          <xdr:colOff>213360</xdr:colOff>
          <xdr:row>85</xdr:row>
          <xdr:rowOff>0</xdr:rowOff>
        </xdr:to>
        <xdr:sp macro="" textlink="">
          <xdr:nvSpPr>
            <xdr:cNvPr id="15391" name="Check Box 31" hidden="1">
              <a:extLst>
                <a:ext uri="{63B3BB69-23CF-44E3-9099-C40C66FF867C}">
                  <a14:compatExt spid="_x0000_s15391"/>
                </a:ext>
                <a:ext uri="{FF2B5EF4-FFF2-40B4-BE49-F238E27FC236}">
                  <a16:creationId xmlns:a16="http://schemas.microsoft.com/office/drawing/2014/main" id="{00000000-0008-0000-0000-00001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213360</xdr:colOff>
          <xdr:row>84</xdr:row>
          <xdr:rowOff>0</xdr:rowOff>
        </xdr:from>
        <xdr:to>
          <xdr:col>18</xdr:col>
          <xdr:colOff>0</xdr:colOff>
          <xdr:row>85</xdr:row>
          <xdr:rowOff>0</xdr:rowOff>
        </xdr:to>
        <xdr:sp macro="" textlink="">
          <xdr:nvSpPr>
            <xdr:cNvPr id="15392" name="Check Box 32" hidden="1">
              <a:extLst>
                <a:ext uri="{63B3BB69-23CF-44E3-9099-C40C66FF867C}">
                  <a14:compatExt spid="_x0000_s15392"/>
                </a:ext>
                <a:ext uri="{FF2B5EF4-FFF2-40B4-BE49-F238E27FC236}">
                  <a16:creationId xmlns:a16="http://schemas.microsoft.com/office/drawing/2014/main" id="{00000000-0008-0000-0000-00002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213360</xdr:colOff>
          <xdr:row>84</xdr:row>
          <xdr:rowOff>0</xdr:rowOff>
        </xdr:from>
        <xdr:to>
          <xdr:col>18</xdr:col>
          <xdr:colOff>213360</xdr:colOff>
          <xdr:row>85</xdr:row>
          <xdr:rowOff>0</xdr:rowOff>
        </xdr:to>
        <xdr:sp macro="" textlink="">
          <xdr:nvSpPr>
            <xdr:cNvPr id="15393" name="Check Box 33" hidden="1">
              <a:extLst>
                <a:ext uri="{63B3BB69-23CF-44E3-9099-C40C66FF867C}">
                  <a14:compatExt spid="_x0000_s15393"/>
                </a:ext>
                <a:ext uri="{FF2B5EF4-FFF2-40B4-BE49-F238E27FC236}">
                  <a16:creationId xmlns:a16="http://schemas.microsoft.com/office/drawing/2014/main" id="{00000000-0008-0000-0000-00002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84</xdr:row>
          <xdr:rowOff>0</xdr:rowOff>
        </xdr:from>
        <xdr:to>
          <xdr:col>24</xdr:col>
          <xdr:colOff>0</xdr:colOff>
          <xdr:row>85</xdr:row>
          <xdr:rowOff>0</xdr:rowOff>
        </xdr:to>
        <xdr:sp macro="" textlink="">
          <xdr:nvSpPr>
            <xdr:cNvPr id="15394" name="Check Box 34" hidden="1">
              <a:extLst>
                <a:ext uri="{63B3BB69-23CF-44E3-9099-C40C66FF867C}">
                  <a14:compatExt spid="_x0000_s15394"/>
                </a:ext>
                <a:ext uri="{FF2B5EF4-FFF2-40B4-BE49-F238E27FC236}">
                  <a16:creationId xmlns:a16="http://schemas.microsoft.com/office/drawing/2014/main" id="{00000000-0008-0000-0000-00002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84</xdr:row>
          <xdr:rowOff>0</xdr:rowOff>
        </xdr:from>
        <xdr:to>
          <xdr:col>27</xdr:col>
          <xdr:colOff>0</xdr:colOff>
          <xdr:row>85</xdr:row>
          <xdr:rowOff>0</xdr:rowOff>
        </xdr:to>
        <xdr:sp macro="" textlink="">
          <xdr:nvSpPr>
            <xdr:cNvPr id="15395" name="Check Box 35" hidden="1">
              <a:extLst>
                <a:ext uri="{63B3BB69-23CF-44E3-9099-C40C66FF867C}">
                  <a14:compatExt spid="_x0000_s15395"/>
                </a:ext>
                <a:ext uri="{FF2B5EF4-FFF2-40B4-BE49-F238E27FC236}">
                  <a16:creationId xmlns:a16="http://schemas.microsoft.com/office/drawing/2014/main" id="{00000000-0008-0000-0000-00002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213360</xdr:colOff>
          <xdr:row>89</xdr:row>
          <xdr:rowOff>0</xdr:rowOff>
        </xdr:from>
        <xdr:to>
          <xdr:col>10</xdr:col>
          <xdr:colOff>0</xdr:colOff>
          <xdr:row>90</xdr:row>
          <xdr:rowOff>0</xdr:rowOff>
        </xdr:to>
        <xdr:sp macro="" textlink="">
          <xdr:nvSpPr>
            <xdr:cNvPr id="15396" name="Check Box 36" hidden="1">
              <a:extLst>
                <a:ext uri="{63B3BB69-23CF-44E3-9099-C40C66FF867C}">
                  <a14:compatExt spid="_x0000_s15396"/>
                </a:ext>
                <a:ext uri="{FF2B5EF4-FFF2-40B4-BE49-F238E27FC236}">
                  <a16:creationId xmlns:a16="http://schemas.microsoft.com/office/drawing/2014/main" id="{00000000-0008-0000-0000-00002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84</xdr:row>
          <xdr:rowOff>0</xdr:rowOff>
        </xdr:from>
        <xdr:to>
          <xdr:col>11</xdr:col>
          <xdr:colOff>0</xdr:colOff>
          <xdr:row>85</xdr:row>
          <xdr:rowOff>0</xdr:rowOff>
        </xdr:to>
        <xdr:sp macro="" textlink="">
          <xdr:nvSpPr>
            <xdr:cNvPr id="15397" name="Check Box 37" hidden="1">
              <a:extLst>
                <a:ext uri="{63B3BB69-23CF-44E3-9099-C40C66FF867C}">
                  <a14:compatExt spid="_x0000_s15397"/>
                </a:ext>
                <a:ext uri="{FF2B5EF4-FFF2-40B4-BE49-F238E27FC236}">
                  <a16:creationId xmlns:a16="http://schemas.microsoft.com/office/drawing/2014/main" id="{00000000-0008-0000-0000-00002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84</xdr:row>
          <xdr:rowOff>0</xdr:rowOff>
        </xdr:from>
        <xdr:to>
          <xdr:col>21</xdr:col>
          <xdr:colOff>0</xdr:colOff>
          <xdr:row>85</xdr:row>
          <xdr:rowOff>0</xdr:rowOff>
        </xdr:to>
        <xdr:sp macro="" textlink="">
          <xdr:nvSpPr>
            <xdr:cNvPr id="15398" name="Check Box 38" hidden="1">
              <a:extLst>
                <a:ext uri="{63B3BB69-23CF-44E3-9099-C40C66FF867C}">
                  <a14:compatExt spid="_x0000_s15398"/>
                </a:ext>
                <a:ext uri="{FF2B5EF4-FFF2-40B4-BE49-F238E27FC236}">
                  <a16:creationId xmlns:a16="http://schemas.microsoft.com/office/drawing/2014/main" id="{00000000-0008-0000-0000-00002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213360</xdr:colOff>
          <xdr:row>96</xdr:row>
          <xdr:rowOff>0</xdr:rowOff>
        </xdr:from>
        <xdr:to>
          <xdr:col>10</xdr:col>
          <xdr:colOff>0</xdr:colOff>
          <xdr:row>97</xdr:row>
          <xdr:rowOff>38100</xdr:rowOff>
        </xdr:to>
        <xdr:sp macro="" textlink="">
          <xdr:nvSpPr>
            <xdr:cNvPr id="15399" name="Check Box 39" hidden="1">
              <a:extLst>
                <a:ext uri="{63B3BB69-23CF-44E3-9099-C40C66FF867C}">
                  <a14:compatExt spid="_x0000_s15399"/>
                </a:ext>
                <a:ext uri="{FF2B5EF4-FFF2-40B4-BE49-F238E27FC236}">
                  <a16:creationId xmlns:a16="http://schemas.microsoft.com/office/drawing/2014/main" id="{00000000-0008-0000-0000-00002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213360</xdr:colOff>
          <xdr:row>90</xdr:row>
          <xdr:rowOff>0</xdr:rowOff>
        </xdr:from>
        <xdr:to>
          <xdr:col>10</xdr:col>
          <xdr:colOff>0</xdr:colOff>
          <xdr:row>90</xdr:row>
          <xdr:rowOff>0</xdr:rowOff>
        </xdr:to>
        <xdr:sp macro="" textlink="">
          <xdr:nvSpPr>
            <xdr:cNvPr id="15400" name="Check Box 40" hidden="1">
              <a:extLst>
                <a:ext uri="{63B3BB69-23CF-44E3-9099-C40C66FF867C}">
                  <a14:compatExt spid="_x0000_s15400"/>
                </a:ext>
                <a:ext uri="{FF2B5EF4-FFF2-40B4-BE49-F238E27FC236}">
                  <a16:creationId xmlns:a16="http://schemas.microsoft.com/office/drawing/2014/main" id="{00000000-0008-0000-0000-00002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213360</xdr:colOff>
          <xdr:row>96</xdr:row>
          <xdr:rowOff>0</xdr:rowOff>
        </xdr:from>
        <xdr:to>
          <xdr:col>10</xdr:col>
          <xdr:colOff>0</xdr:colOff>
          <xdr:row>97</xdr:row>
          <xdr:rowOff>38100</xdr:rowOff>
        </xdr:to>
        <xdr:sp macro="" textlink="">
          <xdr:nvSpPr>
            <xdr:cNvPr id="15401" name="Check Box 41" hidden="1">
              <a:extLst>
                <a:ext uri="{63B3BB69-23CF-44E3-9099-C40C66FF867C}">
                  <a14:compatExt spid="_x0000_s15401"/>
                </a:ext>
                <a:ext uri="{FF2B5EF4-FFF2-40B4-BE49-F238E27FC236}">
                  <a16:creationId xmlns:a16="http://schemas.microsoft.com/office/drawing/2014/main" id="{00000000-0008-0000-0000-00002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213360</xdr:colOff>
          <xdr:row>96</xdr:row>
          <xdr:rowOff>0</xdr:rowOff>
        </xdr:from>
        <xdr:to>
          <xdr:col>10</xdr:col>
          <xdr:colOff>0</xdr:colOff>
          <xdr:row>97</xdr:row>
          <xdr:rowOff>38100</xdr:rowOff>
        </xdr:to>
        <xdr:sp macro="" textlink="">
          <xdr:nvSpPr>
            <xdr:cNvPr id="15402" name="Check Box 42" hidden="1">
              <a:extLst>
                <a:ext uri="{63B3BB69-23CF-44E3-9099-C40C66FF867C}">
                  <a14:compatExt spid="_x0000_s15402"/>
                </a:ext>
                <a:ext uri="{FF2B5EF4-FFF2-40B4-BE49-F238E27FC236}">
                  <a16:creationId xmlns:a16="http://schemas.microsoft.com/office/drawing/2014/main" id="{00000000-0008-0000-0000-00002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213360</xdr:colOff>
          <xdr:row>99</xdr:row>
          <xdr:rowOff>0</xdr:rowOff>
        </xdr:from>
        <xdr:to>
          <xdr:col>10</xdr:col>
          <xdr:colOff>0</xdr:colOff>
          <xdr:row>100</xdr:row>
          <xdr:rowOff>38100</xdr:rowOff>
        </xdr:to>
        <xdr:sp macro="" textlink="">
          <xdr:nvSpPr>
            <xdr:cNvPr id="15403" name="Check Box 43" hidden="1">
              <a:extLst>
                <a:ext uri="{63B3BB69-23CF-44E3-9099-C40C66FF867C}">
                  <a14:compatExt spid="_x0000_s15403"/>
                </a:ext>
                <a:ext uri="{FF2B5EF4-FFF2-40B4-BE49-F238E27FC236}">
                  <a16:creationId xmlns:a16="http://schemas.microsoft.com/office/drawing/2014/main" id="{00000000-0008-0000-0000-00002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89</xdr:row>
          <xdr:rowOff>0</xdr:rowOff>
        </xdr:from>
        <xdr:to>
          <xdr:col>11</xdr:col>
          <xdr:colOff>0</xdr:colOff>
          <xdr:row>90</xdr:row>
          <xdr:rowOff>0</xdr:rowOff>
        </xdr:to>
        <xdr:sp macro="" textlink="">
          <xdr:nvSpPr>
            <xdr:cNvPr id="15404" name="Check Box 44" hidden="1">
              <a:extLst>
                <a:ext uri="{63B3BB69-23CF-44E3-9099-C40C66FF867C}">
                  <a14:compatExt spid="_x0000_s15404"/>
                </a:ext>
                <a:ext uri="{FF2B5EF4-FFF2-40B4-BE49-F238E27FC236}">
                  <a16:creationId xmlns:a16="http://schemas.microsoft.com/office/drawing/2014/main" id="{00000000-0008-0000-0000-00002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213360</xdr:colOff>
          <xdr:row>90</xdr:row>
          <xdr:rowOff>0</xdr:rowOff>
        </xdr:from>
        <xdr:to>
          <xdr:col>10</xdr:col>
          <xdr:colOff>0</xdr:colOff>
          <xdr:row>90</xdr:row>
          <xdr:rowOff>0</xdr:rowOff>
        </xdr:to>
        <xdr:sp macro="" textlink="">
          <xdr:nvSpPr>
            <xdr:cNvPr id="15405" name="Check Box 45" hidden="1">
              <a:extLst>
                <a:ext uri="{63B3BB69-23CF-44E3-9099-C40C66FF867C}">
                  <a14:compatExt spid="_x0000_s15405"/>
                </a:ext>
                <a:ext uri="{FF2B5EF4-FFF2-40B4-BE49-F238E27FC236}">
                  <a16:creationId xmlns:a16="http://schemas.microsoft.com/office/drawing/2014/main" id="{00000000-0008-0000-0000-00002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213360</xdr:colOff>
          <xdr:row>102</xdr:row>
          <xdr:rowOff>0</xdr:rowOff>
        </xdr:from>
        <xdr:to>
          <xdr:col>22</xdr:col>
          <xdr:colOff>0</xdr:colOff>
          <xdr:row>102</xdr:row>
          <xdr:rowOff>0</xdr:rowOff>
        </xdr:to>
        <xdr:sp macro="" textlink="">
          <xdr:nvSpPr>
            <xdr:cNvPr id="15406" name="Check Box 46" hidden="1">
              <a:extLst>
                <a:ext uri="{63B3BB69-23CF-44E3-9099-C40C66FF867C}">
                  <a14:compatExt spid="_x0000_s15406"/>
                </a:ext>
                <a:ext uri="{FF2B5EF4-FFF2-40B4-BE49-F238E27FC236}">
                  <a16:creationId xmlns:a16="http://schemas.microsoft.com/office/drawing/2014/main" id="{00000000-0008-0000-0000-00002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213360</xdr:colOff>
          <xdr:row>102</xdr:row>
          <xdr:rowOff>0</xdr:rowOff>
        </xdr:from>
        <xdr:to>
          <xdr:col>27</xdr:col>
          <xdr:colOff>0</xdr:colOff>
          <xdr:row>102</xdr:row>
          <xdr:rowOff>0</xdr:rowOff>
        </xdr:to>
        <xdr:sp macro="" textlink="">
          <xdr:nvSpPr>
            <xdr:cNvPr id="15407" name="Check Box 47" hidden="1">
              <a:extLst>
                <a:ext uri="{63B3BB69-23CF-44E3-9099-C40C66FF867C}">
                  <a14:compatExt spid="_x0000_s15407"/>
                </a:ext>
                <a:ext uri="{FF2B5EF4-FFF2-40B4-BE49-F238E27FC236}">
                  <a16:creationId xmlns:a16="http://schemas.microsoft.com/office/drawing/2014/main" id="{00000000-0008-0000-0000-00002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213360</xdr:colOff>
          <xdr:row>102</xdr:row>
          <xdr:rowOff>0</xdr:rowOff>
        </xdr:from>
        <xdr:to>
          <xdr:col>21</xdr:col>
          <xdr:colOff>213360</xdr:colOff>
          <xdr:row>103</xdr:row>
          <xdr:rowOff>0</xdr:rowOff>
        </xdr:to>
        <xdr:sp macro="" textlink="">
          <xdr:nvSpPr>
            <xdr:cNvPr id="15408" name="Check Box 48" hidden="1">
              <a:extLst>
                <a:ext uri="{63B3BB69-23CF-44E3-9099-C40C66FF867C}">
                  <a14:compatExt spid="_x0000_s15408"/>
                </a:ext>
                <a:ext uri="{FF2B5EF4-FFF2-40B4-BE49-F238E27FC236}">
                  <a16:creationId xmlns:a16="http://schemas.microsoft.com/office/drawing/2014/main" id="{00000000-0008-0000-0000-00003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213360</xdr:colOff>
          <xdr:row>102</xdr:row>
          <xdr:rowOff>0</xdr:rowOff>
        </xdr:from>
        <xdr:to>
          <xdr:col>9</xdr:col>
          <xdr:colOff>213360</xdr:colOff>
          <xdr:row>103</xdr:row>
          <xdr:rowOff>0</xdr:rowOff>
        </xdr:to>
        <xdr:sp macro="" textlink="">
          <xdr:nvSpPr>
            <xdr:cNvPr id="15411" name="Check Box 51" hidden="1">
              <a:extLst>
                <a:ext uri="{63B3BB69-23CF-44E3-9099-C40C66FF867C}">
                  <a14:compatExt spid="_x0000_s15411"/>
                </a:ext>
                <a:ext uri="{FF2B5EF4-FFF2-40B4-BE49-F238E27FC236}">
                  <a16:creationId xmlns:a16="http://schemas.microsoft.com/office/drawing/2014/main" id="{00000000-0008-0000-0000-00003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58</xdr:row>
          <xdr:rowOff>0</xdr:rowOff>
        </xdr:from>
        <xdr:to>
          <xdr:col>19</xdr:col>
          <xdr:colOff>0</xdr:colOff>
          <xdr:row>59</xdr:row>
          <xdr:rowOff>0</xdr:rowOff>
        </xdr:to>
        <xdr:sp macro="" textlink="">
          <xdr:nvSpPr>
            <xdr:cNvPr id="15413" name="Check Box 53" hidden="1">
              <a:extLst>
                <a:ext uri="{63B3BB69-23CF-44E3-9099-C40C66FF867C}">
                  <a14:compatExt spid="_x0000_s15413"/>
                </a:ext>
                <a:ext uri="{FF2B5EF4-FFF2-40B4-BE49-F238E27FC236}">
                  <a16:creationId xmlns:a16="http://schemas.microsoft.com/office/drawing/2014/main" id="{00000000-0008-0000-0000-00003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62</xdr:row>
          <xdr:rowOff>0</xdr:rowOff>
        </xdr:from>
        <xdr:to>
          <xdr:col>20</xdr:col>
          <xdr:colOff>0</xdr:colOff>
          <xdr:row>63</xdr:row>
          <xdr:rowOff>0</xdr:rowOff>
        </xdr:to>
        <xdr:sp macro="" textlink="">
          <xdr:nvSpPr>
            <xdr:cNvPr id="15414" name="Check Box 54" hidden="1">
              <a:extLst>
                <a:ext uri="{63B3BB69-23CF-44E3-9099-C40C66FF867C}">
                  <a14:compatExt spid="_x0000_s15414"/>
                </a:ext>
                <a:ext uri="{FF2B5EF4-FFF2-40B4-BE49-F238E27FC236}">
                  <a16:creationId xmlns:a16="http://schemas.microsoft.com/office/drawing/2014/main" id="{00000000-0008-0000-0000-00003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213360</xdr:colOff>
          <xdr:row>90</xdr:row>
          <xdr:rowOff>0</xdr:rowOff>
        </xdr:from>
        <xdr:to>
          <xdr:col>10</xdr:col>
          <xdr:colOff>0</xdr:colOff>
          <xdr:row>91</xdr:row>
          <xdr:rowOff>0</xdr:rowOff>
        </xdr:to>
        <xdr:sp macro="" textlink="">
          <xdr:nvSpPr>
            <xdr:cNvPr id="15419" name="Check Box 59" hidden="1">
              <a:extLst>
                <a:ext uri="{63B3BB69-23CF-44E3-9099-C40C66FF867C}">
                  <a14:compatExt spid="_x0000_s15419"/>
                </a:ext>
                <a:ext uri="{FF2B5EF4-FFF2-40B4-BE49-F238E27FC236}">
                  <a16:creationId xmlns:a16="http://schemas.microsoft.com/office/drawing/2014/main" id="{00000000-0008-0000-0000-00003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213360</xdr:colOff>
          <xdr:row>102</xdr:row>
          <xdr:rowOff>0</xdr:rowOff>
        </xdr:from>
        <xdr:to>
          <xdr:col>9</xdr:col>
          <xdr:colOff>213360</xdr:colOff>
          <xdr:row>103</xdr:row>
          <xdr:rowOff>0</xdr:rowOff>
        </xdr:to>
        <xdr:sp macro="" textlink="">
          <xdr:nvSpPr>
            <xdr:cNvPr id="15420" name="Check Box 60" hidden="1">
              <a:extLst>
                <a:ext uri="{63B3BB69-23CF-44E3-9099-C40C66FF867C}">
                  <a14:compatExt spid="_x0000_s15420"/>
                </a:ext>
                <a:ext uri="{FF2B5EF4-FFF2-40B4-BE49-F238E27FC236}">
                  <a16:creationId xmlns:a16="http://schemas.microsoft.com/office/drawing/2014/main" id="{00000000-0008-0000-0000-00003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90</xdr:row>
          <xdr:rowOff>0</xdr:rowOff>
        </xdr:from>
        <xdr:to>
          <xdr:col>27</xdr:col>
          <xdr:colOff>0</xdr:colOff>
          <xdr:row>91</xdr:row>
          <xdr:rowOff>0</xdr:rowOff>
        </xdr:to>
        <xdr:sp macro="" textlink="">
          <xdr:nvSpPr>
            <xdr:cNvPr id="15421" name="Check Box 61" hidden="1">
              <a:extLst>
                <a:ext uri="{63B3BB69-23CF-44E3-9099-C40C66FF867C}">
                  <a14:compatExt spid="_x0000_s15421"/>
                </a:ext>
                <a:ext uri="{FF2B5EF4-FFF2-40B4-BE49-F238E27FC236}">
                  <a16:creationId xmlns:a16="http://schemas.microsoft.com/office/drawing/2014/main" id="{00000000-0008-0000-0000-00003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90</xdr:row>
          <xdr:rowOff>0</xdr:rowOff>
        </xdr:from>
        <xdr:to>
          <xdr:col>15</xdr:col>
          <xdr:colOff>0</xdr:colOff>
          <xdr:row>91</xdr:row>
          <xdr:rowOff>0</xdr:rowOff>
        </xdr:to>
        <xdr:sp macro="" textlink="">
          <xdr:nvSpPr>
            <xdr:cNvPr id="15422" name="Check Box 62" hidden="1">
              <a:extLst>
                <a:ext uri="{63B3BB69-23CF-44E3-9099-C40C66FF867C}">
                  <a14:compatExt spid="_x0000_s15422"/>
                </a:ext>
                <a:ext uri="{FF2B5EF4-FFF2-40B4-BE49-F238E27FC236}">
                  <a16:creationId xmlns:a16="http://schemas.microsoft.com/office/drawing/2014/main" id="{00000000-0008-0000-0000-00003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90</xdr:row>
          <xdr:rowOff>228600</xdr:rowOff>
        </xdr:from>
        <xdr:to>
          <xdr:col>14</xdr:col>
          <xdr:colOff>198120</xdr:colOff>
          <xdr:row>92</xdr:row>
          <xdr:rowOff>0</xdr:rowOff>
        </xdr:to>
        <xdr:sp macro="" textlink="">
          <xdr:nvSpPr>
            <xdr:cNvPr id="15423" name="Check Box 63" hidden="1">
              <a:extLst>
                <a:ext uri="{63B3BB69-23CF-44E3-9099-C40C66FF867C}">
                  <a14:compatExt spid="_x0000_s15423"/>
                </a:ext>
                <a:ext uri="{FF2B5EF4-FFF2-40B4-BE49-F238E27FC236}">
                  <a16:creationId xmlns:a16="http://schemas.microsoft.com/office/drawing/2014/main" id="{00000000-0008-0000-0000-00003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92</xdr:row>
          <xdr:rowOff>0</xdr:rowOff>
        </xdr:from>
        <xdr:to>
          <xdr:col>15</xdr:col>
          <xdr:colOff>0</xdr:colOff>
          <xdr:row>93</xdr:row>
          <xdr:rowOff>0</xdr:rowOff>
        </xdr:to>
        <xdr:sp macro="" textlink="">
          <xdr:nvSpPr>
            <xdr:cNvPr id="15424" name="Check Box 64" hidden="1">
              <a:extLst>
                <a:ext uri="{63B3BB69-23CF-44E3-9099-C40C66FF867C}">
                  <a14:compatExt spid="_x0000_s15424"/>
                </a:ext>
                <a:ext uri="{FF2B5EF4-FFF2-40B4-BE49-F238E27FC236}">
                  <a16:creationId xmlns:a16="http://schemas.microsoft.com/office/drawing/2014/main" id="{00000000-0008-0000-0000-00004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91</xdr:row>
          <xdr:rowOff>0</xdr:rowOff>
        </xdr:from>
        <xdr:to>
          <xdr:col>27</xdr:col>
          <xdr:colOff>0</xdr:colOff>
          <xdr:row>92</xdr:row>
          <xdr:rowOff>0</xdr:rowOff>
        </xdr:to>
        <xdr:sp macro="" textlink="">
          <xdr:nvSpPr>
            <xdr:cNvPr id="15425" name="Check Box 65" hidden="1">
              <a:extLst>
                <a:ext uri="{63B3BB69-23CF-44E3-9099-C40C66FF867C}">
                  <a14:compatExt spid="_x0000_s15425"/>
                </a:ext>
                <a:ext uri="{FF2B5EF4-FFF2-40B4-BE49-F238E27FC236}">
                  <a16:creationId xmlns:a16="http://schemas.microsoft.com/office/drawing/2014/main" id="{00000000-0008-0000-0000-00004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96</xdr:row>
          <xdr:rowOff>0</xdr:rowOff>
        </xdr:from>
        <xdr:to>
          <xdr:col>13</xdr:col>
          <xdr:colOff>0</xdr:colOff>
          <xdr:row>97</xdr:row>
          <xdr:rowOff>0</xdr:rowOff>
        </xdr:to>
        <xdr:sp macro="" textlink="">
          <xdr:nvSpPr>
            <xdr:cNvPr id="15427" name="Check Box 67" hidden="1">
              <a:extLst>
                <a:ext uri="{63B3BB69-23CF-44E3-9099-C40C66FF867C}">
                  <a14:compatExt spid="_x0000_s15427"/>
                </a:ext>
                <a:ext uri="{FF2B5EF4-FFF2-40B4-BE49-F238E27FC236}">
                  <a16:creationId xmlns:a16="http://schemas.microsoft.com/office/drawing/2014/main" id="{00000000-0008-0000-0000-00004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213360</xdr:colOff>
          <xdr:row>89</xdr:row>
          <xdr:rowOff>0</xdr:rowOff>
        </xdr:from>
        <xdr:to>
          <xdr:col>17</xdr:col>
          <xdr:colOff>0</xdr:colOff>
          <xdr:row>90</xdr:row>
          <xdr:rowOff>0</xdr:rowOff>
        </xdr:to>
        <xdr:sp macro="" textlink="">
          <xdr:nvSpPr>
            <xdr:cNvPr id="15428" name="Check Box 68" hidden="1">
              <a:extLst>
                <a:ext uri="{63B3BB69-23CF-44E3-9099-C40C66FF867C}">
                  <a14:compatExt spid="_x0000_s15428"/>
                </a:ext>
                <a:ext uri="{FF2B5EF4-FFF2-40B4-BE49-F238E27FC236}">
                  <a16:creationId xmlns:a16="http://schemas.microsoft.com/office/drawing/2014/main" id="{00000000-0008-0000-0000-00004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98</xdr:row>
          <xdr:rowOff>0</xdr:rowOff>
        </xdr:from>
        <xdr:to>
          <xdr:col>13</xdr:col>
          <xdr:colOff>0</xdr:colOff>
          <xdr:row>99</xdr:row>
          <xdr:rowOff>0</xdr:rowOff>
        </xdr:to>
        <xdr:sp macro="" textlink="">
          <xdr:nvSpPr>
            <xdr:cNvPr id="15429" name="Check Box 69" hidden="1">
              <a:extLst>
                <a:ext uri="{63B3BB69-23CF-44E3-9099-C40C66FF867C}">
                  <a14:compatExt spid="_x0000_s15429"/>
                </a:ext>
                <a:ext uri="{FF2B5EF4-FFF2-40B4-BE49-F238E27FC236}">
                  <a16:creationId xmlns:a16="http://schemas.microsoft.com/office/drawing/2014/main" id="{00000000-0008-0000-0000-00004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100</xdr:row>
          <xdr:rowOff>0</xdr:rowOff>
        </xdr:from>
        <xdr:to>
          <xdr:col>13</xdr:col>
          <xdr:colOff>0</xdr:colOff>
          <xdr:row>101</xdr:row>
          <xdr:rowOff>0</xdr:rowOff>
        </xdr:to>
        <xdr:sp macro="" textlink="">
          <xdr:nvSpPr>
            <xdr:cNvPr id="15430" name="Check Box 70" hidden="1">
              <a:extLst>
                <a:ext uri="{63B3BB69-23CF-44E3-9099-C40C66FF867C}">
                  <a14:compatExt spid="_x0000_s15430"/>
                </a:ext>
                <a:ext uri="{FF2B5EF4-FFF2-40B4-BE49-F238E27FC236}">
                  <a16:creationId xmlns:a16="http://schemas.microsoft.com/office/drawing/2014/main" id="{00000000-0008-0000-0000-00004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99</xdr:row>
          <xdr:rowOff>0</xdr:rowOff>
        </xdr:from>
        <xdr:to>
          <xdr:col>13</xdr:col>
          <xdr:colOff>0</xdr:colOff>
          <xdr:row>100</xdr:row>
          <xdr:rowOff>0</xdr:rowOff>
        </xdr:to>
        <xdr:sp macro="" textlink="">
          <xdr:nvSpPr>
            <xdr:cNvPr id="15431" name="Check Box 71" hidden="1">
              <a:extLst>
                <a:ext uri="{63B3BB69-23CF-44E3-9099-C40C66FF867C}">
                  <a14:compatExt spid="_x0000_s15431"/>
                </a:ext>
                <a:ext uri="{FF2B5EF4-FFF2-40B4-BE49-F238E27FC236}">
                  <a16:creationId xmlns:a16="http://schemas.microsoft.com/office/drawing/2014/main" id="{00000000-0008-0000-0000-00004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85</xdr:row>
          <xdr:rowOff>0</xdr:rowOff>
        </xdr:from>
        <xdr:to>
          <xdr:col>13</xdr:col>
          <xdr:colOff>0</xdr:colOff>
          <xdr:row>86</xdr:row>
          <xdr:rowOff>0</xdr:rowOff>
        </xdr:to>
        <xdr:sp macro="" textlink="">
          <xdr:nvSpPr>
            <xdr:cNvPr id="15432" name="Check Box 72" hidden="1">
              <a:extLst>
                <a:ext uri="{63B3BB69-23CF-44E3-9099-C40C66FF867C}">
                  <a14:compatExt spid="_x0000_s15432"/>
                </a:ext>
                <a:ext uri="{FF2B5EF4-FFF2-40B4-BE49-F238E27FC236}">
                  <a16:creationId xmlns:a16="http://schemas.microsoft.com/office/drawing/2014/main" id="{00000000-0008-0000-0000-00004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86</xdr:row>
          <xdr:rowOff>0</xdr:rowOff>
        </xdr:from>
        <xdr:to>
          <xdr:col>24</xdr:col>
          <xdr:colOff>0</xdr:colOff>
          <xdr:row>87</xdr:row>
          <xdr:rowOff>0</xdr:rowOff>
        </xdr:to>
        <xdr:sp macro="" textlink="">
          <xdr:nvSpPr>
            <xdr:cNvPr id="15433" name="Check Box 73" hidden="1">
              <a:extLst>
                <a:ext uri="{63B3BB69-23CF-44E3-9099-C40C66FF867C}">
                  <a14:compatExt spid="_x0000_s15433"/>
                </a:ext>
                <a:ext uri="{FF2B5EF4-FFF2-40B4-BE49-F238E27FC236}">
                  <a16:creationId xmlns:a16="http://schemas.microsoft.com/office/drawing/2014/main" id="{00000000-0008-0000-0000-00004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87</xdr:row>
          <xdr:rowOff>0</xdr:rowOff>
        </xdr:from>
        <xdr:to>
          <xdr:col>19</xdr:col>
          <xdr:colOff>0</xdr:colOff>
          <xdr:row>88</xdr:row>
          <xdr:rowOff>0</xdr:rowOff>
        </xdr:to>
        <xdr:sp macro="" textlink="">
          <xdr:nvSpPr>
            <xdr:cNvPr id="15434" name="Check Box 74" hidden="1">
              <a:extLst>
                <a:ext uri="{63B3BB69-23CF-44E3-9099-C40C66FF867C}">
                  <a14:compatExt spid="_x0000_s15434"/>
                </a:ext>
                <a:ext uri="{FF2B5EF4-FFF2-40B4-BE49-F238E27FC236}">
                  <a16:creationId xmlns:a16="http://schemas.microsoft.com/office/drawing/2014/main" id="{00000000-0008-0000-0000-00004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85</xdr:row>
          <xdr:rowOff>0</xdr:rowOff>
        </xdr:from>
        <xdr:to>
          <xdr:col>19</xdr:col>
          <xdr:colOff>0</xdr:colOff>
          <xdr:row>86</xdr:row>
          <xdr:rowOff>0</xdr:rowOff>
        </xdr:to>
        <xdr:sp macro="" textlink="">
          <xdr:nvSpPr>
            <xdr:cNvPr id="15435" name="Check Box 75" hidden="1">
              <a:extLst>
                <a:ext uri="{63B3BB69-23CF-44E3-9099-C40C66FF867C}">
                  <a14:compatExt spid="_x0000_s15435"/>
                </a:ext>
                <a:ext uri="{FF2B5EF4-FFF2-40B4-BE49-F238E27FC236}">
                  <a16:creationId xmlns:a16="http://schemas.microsoft.com/office/drawing/2014/main" id="{00000000-0008-0000-0000-00004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85</xdr:row>
          <xdr:rowOff>0</xdr:rowOff>
        </xdr:from>
        <xdr:to>
          <xdr:col>25</xdr:col>
          <xdr:colOff>213360</xdr:colOff>
          <xdr:row>86</xdr:row>
          <xdr:rowOff>0</xdr:rowOff>
        </xdr:to>
        <xdr:sp macro="" textlink="">
          <xdr:nvSpPr>
            <xdr:cNvPr id="15436" name="Check Box 76" hidden="1">
              <a:extLst>
                <a:ext uri="{63B3BB69-23CF-44E3-9099-C40C66FF867C}">
                  <a14:compatExt spid="_x0000_s15436"/>
                </a:ext>
                <a:ext uri="{FF2B5EF4-FFF2-40B4-BE49-F238E27FC236}">
                  <a16:creationId xmlns:a16="http://schemas.microsoft.com/office/drawing/2014/main" id="{00000000-0008-0000-0000-00004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88</xdr:row>
          <xdr:rowOff>0</xdr:rowOff>
        </xdr:from>
        <xdr:to>
          <xdr:col>12</xdr:col>
          <xdr:colOff>213360</xdr:colOff>
          <xdr:row>89</xdr:row>
          <xdr:rowOff>0</xdr:rowOff>
        </xdr:to>
        <xdr:sp macro="" textlink="">
          <xdr:nvSpPr>
            <xdr:cNvPr id="15437" name="Check Box 77" hidden="1">
              <a:extLst>
                <a:ext uri="{63B3BB69-23CF-44E3-9099-C40C66FF867C}">
                  <a14:compatExt spid="_x0000_s15437"/>
                </a:ext>
                <a:ext uri="{FF2B5EF4-FFF2-40B4-BE49-F238E27FC236}">
                  <a16:creationId xmlns:a16="http://schemas.microsoft.com/office/drawing/2014/main" id="{00000000-0008-0000-0000-00004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61</xdr:row>
          <xdr:rowOff>0</xdr:rowOff>
        </xdr:from>
        <xdr:to>
          <xdr:col>24</xdr:col>
          <xdr:colOff>213360</xdr:colOff>
          <xdr:row>62</xdr:row>
          <xdr:rowOff>0</xdr:rowOff>
        </xdr:to>
        <xdr:sp macro="" textlink="">
          <xdr:nvSpPr>
            <xdr:cNvPr id="15438" name="Check Box 78" hidden="1">
              <a:extLst>
                <a:ext uri="{63B3BB69-23CF-44E3-9099-C40C66FF867C}">
                  <a14:compatExt spid="_x0000_s15438"/>
                </a:ext>
                <a:ext uri="{FF2B5EF4-FFF2-40B4-BE49-F238E27FC236}">
                  <a16:creationId xmlns:a16="http://schemas.microsoft.com/office/drawing/2014/main" id="{00000000-0008-0000-0000-00004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61</xdr:row>
          <xdr:rowOff>0</xdr:rowOff>
        </xdr:from>
        <xdr:to>
          <xdr:col>29</xdr:col>
          <xdr:colOff>0</xdr:colOff>
          <xdr:row>62</xdr:row>
          <xdr:rowOff>0</xdr:rowOff>
        </xdr:to>
        <xdr:sp macro="" textlink="">
          <xdr:nvSpPr>
            <xdr:cNvPr id="15439" name="Check Box 79" hidden="1">
              <a:extLst>
                <a:ext uri="{63B3BB69-23CF-44E3-9099-C40C66FF867C}">
                  <a14:compatExt spid="_x0000_s15439"/>
                </a:ext>
                <a:ext uri="{FF2B5EF4-FFF2-40B4-BE49-F238E27FC236}">
                  <a16:creationId xmlns:a16="http://schemas.microsoft.com/office/drawing/2014/main" id="{00000000-0008-0000-0000-00004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93</xdr:row>
          <xdr:rowOff>0</xdr:rowOff>
        </xdr:from>
        <xdr:to>
          <xdr:col>13</xdr:col>
          <xdr:colOff>0</xdr:colOff>
          <xdr:row>94</xdr:row>
          <xdr:rowOff>0</xdr:rowOff>
        </xdr:to>
        <xdr:sp macro="" textlink="">
          <xdr:nvSpPr>
            <xdr:cNvPr id="15440" name="Check Box 80" hidden="1">
              <a:extLst>
                <a:ext uri="{63B3BB69-23CF-44E3-9099-C40C66FF867C}">
                  <a14:compatExt spid="_x0000_s15440"/>
                </a:ext>
                <a:ext uri="{FF2B5EF4-FFF2-40B4-BE49-F238E27FC236}">
                  <a16:creationId xmlns:a16="http://schemas.microsoft.com/office/drawing/2014/main" id="{00000000-0008-0000-0000-00005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97</xdr:row>
          <xdr:rowOff>0</xdr:rowOff>
        </xdr:from>
        <xdr:to>
          <xdr:col>29</xdr:col>
          <xdr:colOff>0</xdr:colOff>
          <xdr:row>98</xdr:row>
          <xdr:rowOff>0</xdr:rowOff>
        </xdr:to>
        <xdr:sp macro="" textlink="">
          <xdr:nvSpPr>
            <xdr:cNvPr id="15441" name="Check Box 81" hidden="1">
              <a:extLst>
                <a:ext uri="{63B3BB69-23CF-44E3-9099-C40C66FF867C}">
                  <a14:compatExt spid="_x0000_s15441"/>
                </a:ext>
                <a:ext uri="{FF2B5EF4-FFF2-40B4-BE49-F238E27FC236}">
                  <a16:creationId xmlns:a16="http://schemas.microsoft.com/office/drawing/2014/main" id="{00000000-0008-0000-0000-00005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97</xdr:row>
          <xdr:rowOff>0</xdr:rowOff>
        </xdr:from>
        <xdr:to>
          <xdr:col>25</xdr:col>
          <xdr:colOff>0</xdr:colOff>
          <xdr:row>98</xdr:row>
          <xdr:rowOff>0</xdr:rowOff>
        </xdr:to>
        <xdr:sp macro="" textlink="">
          <xdr:nvSpPr>
            <xdr:cNvPr id="15442" name="Check Box 82" hidden="1">
              <a:extLst>
                <a:ext uri="{63B3BB69-23CF-44E3-9099-C40C66FF867C}">
                  <a14:compatExt spid="_x0000_s15442"/>
                </a:ext>
                <a:ext uri="{FF2B5EF4-FFF2-40B4-BE49-F238E27FC236}">
                  <a16:creationId xmlns:a16="http://schemas.microsoft.com/office/drawing/2014/main" id="{00000000-0008-0000-0000-00005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25</xdr:row>
          <xdr:rowOff>0</xdr:rowOff>
        </xdr:from>
        <xdr:to>
          <xdr:col>19</xdr:col>
          <xdr:colOff>0</xdr:colOff>
          <xdr:row>27</xdr:row>
          <xdr:rowOff>76200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0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25</xdr:row>
          <xdr:rowOff>0</xdr:rowOff>
        </xdr:from>
        <xdr:to>
          <xdr:col>22</xdr:col>
          <xdr:colOff>0</xdr:colOff>
          <xdr:row>27</xdr:row>
          <xdr:rowOff>76200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0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25</xdr:row>
          <xdr:rowOff>0</xdr:rowOff>
        </xdr:from>
        <xdr:to>
          <xdr:col>26</xdr:col>
          <xdr:colOff>0</xdr:colOff>
          <xdr:row>27</xdr:row>
          <xdr:rowOff>76200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0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25</xdr:row>
          <xdr:rowOff>0</xdr:rowOff>
        </xdr:from>
        <xdr:to>
          <xdr:col>12</xdr:col>
          <xdr:colOff>0</xdr:colOff>
          <xdr:row>27</xdr:row>
          <xdr:rowOff>76200</xdr:rowOff>
        </xdr:to>
        <xdr:sp macro="" textlink="">
          <xdr:nvSpPr>
            <xdr:cNvPr id="15364" name="Check Box 4" hidden="1">
              <a:extLst>
                <a:ext uri="{63B3BB69-23CF-44E3-9099-C40C66FF867C}">
                  <a14:compatExt spid="_x0000_s15364"/>
                </a:ext>
                <a:ext uri="{FF2B5EF4-FFF2-40B4-BE49-F238E27FC236}">
                  <a16:creationId xmlns:a16="http://schemas.microsoft.com/office/drawing/2014/main" id="{00000000-0008-0000-0000-00000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25</xdr:row>
          <xdr:rowOff>0</xdr:rowOff>
        </xdr:from>
        <xdr:to>
          <xdr:col>30</xdr:col>
          <xdr:colOff>0</xdr:colOff>
          <xdr:row>27</xdr:row>
          <xdr:rowOff>76200</xdr:rowOff>
        </xdr:to>
        <xdr:sp macro="" textlink="">
          <xdr:nvSpPr>
            <xdr:cNvPr id="15412" name="Check Box 52" hidden="1">
              <a:extLst>
                <a:ext uri="{63B3BB69-23CF-44E3-9099-C40C66FF867C}">
                  <a14:compatExt spid="_x0000_s15412"/>
                </a:ext>
                <a:ext uri="{FF2B5EF4-FFF2-40B4-BE49-F238E27FC236}">
                  <a16:creationId xmlns:a16="http://schemas.microsoft.com/office/drawing/2014/main" id="{00000000-0008-0000-0000-00003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38</xdr:row>
          <xdr:rowOff>68580</xdr:rowOff>
        </xdr:from>
        <xdr:to>
          <xdr:col>12</xdr:col>
          <xdr:colOff>0</xdr:colOff>
          <xdr:row>42</xdr:row>
          <xdr:rowOff>60960</xdr:rowOff>
        </xdr:to>
        <xdr:sp macro="" textlink="">
          <xdr:nvSpPr>
            <xdr:cNvPr id="15417" name="Check Box 57" hidden="1">
              <a:extLst>
                <a:ext uri="{63B3BB69-23CF-44E3-9099-C40C66FF867C}">
                  <a14:compatExt spid="_x0000_s15417"/>
                </a:ext>
                <a:ext uri="{FF2B5EF4-FFF2-40B4-BE49-F238E27FC236}">
                  <a16:creationId xmlns:a16="http://schemas.microsoft.com/office/drawing/2014/main" id="{00000000-0008-0000-0000-00003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182880</xdr:colOff>
          <xdr:row>38</xdr:row>
          <xdr:rowOff>60960</xdr:rowOff>
        </xdr:from>
        <xdr:to>
          <xdr:col>16</xdr:col>
          <xdr:colOff>45720</xdr:colOff>
          <xdr:row>42</xdr:row>
          <xdr:rowOff>38100</xdr:rowOff>
        </xdr:to>
        <xdr:sp macro="" textlink="">
          <xdr:nvSpPr>
            <xdr:cNvPr id="15418" name="Check Box 58" hidden="1">
              <a:extLst>
                <a:ext uri="{63B3BB69-23CF-44E3-9099-C40C66FF867C}">
                  <a14:compatExt spid="_x0000_s15418"/>
                </a:ext>
                <a:ext uri="{FF2B5EF4-FFF2-40B4-BE49-F238E27FC236}">
                  <a16:creationId xmlns:a16="http://schemas.microsoft.com/office/drawing/2014/main" id="{00000000-0008-0000-0000-00003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99060</xdr:colOff>
          <xdr:row>40</xdr:row>
          <xdr:rowOff>7620</xdr:rowOff>
        </xdr:from>
        <xdr:to>
          <xdr:col>26</xdr:col>
          <xdr:colOff>99060</xdr:colOff>
          <xdr:row>42</xdr:row>
          <xdr:rowOff>175260</xdr:rowOff>
        </xdr:to>
        <xdr:sp macro="" textlink="">
          <xdr:nvSpPr>
            <xdr:cNvPr id="15443" name="Check Box 83" hidden="1">
              <a:extLst>
                <a:ext uri="{63B3BB69-23CF-44E3-9099-C40C66FF867C}">
                  <a14:compatExt spid="_x0000_s15443"/>
                </a:ext>
                <a:ext uri="{FF2B5EF4-FFF2-40B4-BE49-F238E27FC236}">
                  <a16:creationId xmlns:a16="http://schemas.microsoft.com/office/drawing/2014/main" id="{00000000-0008-0000-0000-00005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48</xdr:row>
          <xdr:rowOff>0</xdr:rowOff>
        </xdr:from>
        <xdr:to>
          <xdr:col>10</xdr:col>
          <xdr:colOff>213360</xdr:colOff>
          <xdr:row>49</xdr:row>
          <xdr:rowOff>0</xdr:rowOff>
        </xdr:to>
        <xdr:sp macro="" textlink="">
          <xdr:nvSpPr>
            <xdr:cNvPr id="15368" name="Check Box 8" hidden="1">
              <a:extLst>
                <a:ext uri="{63B3BB69-23CF-44E3-9099-C40C66FF867C}">
                  <a14:compatExt spid="_x0000_s15368"/>
                </a:ext>
                <a:ext uri="{FF2B5EF4-FFF2-40B4-BE49-F238E27FC236}">
                  <a16:creationId xmlns:a16="http://schemas.microsoft.com/office/drawing/2014/main" id="{00000000-0008-0000-0000-00000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50</xdr:row>
          <xdr:rowOff>0</xdr:rowOff>
        </xdr:from>
        <xdr:to>
          <xdr:col>11</xdr:col>
          <xdr:colOff>0</xdr:colOff>
          <xdr:row>51</xdr:row>
          <xdr:rowOff>0</xdr:rowOff>
        </xdr:to>
        <xdr:sp macro="" textlink="">
          <xdr:nvSpPr>
            <xdr:cNvPr id="15369" name="Check Box 9" hidden="1">
              <a:extLst>
                <a:ext uri="{63B3BB69-23CF-44E3-9099-C40C66FF867C}">
                  <a14:compatExt spid="_x0000_s15369"/>
                </a:ext>
                <a:ext uri="{FF2B5EF4-FFF2-40B4-BE49-F238E27FC236}">
                  <a16:creationId xmlns:a16="http://schemas.microsoft.com/office/drawing/2014/main" id="{00000000-0008-0000-0000-00000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50</xdr:row>
          <xdr:rowOff>228600</xdr:rowOff>
        </xdr:from>
        <xdr:to>
          <xdr:col>18</xdr:col>
          <xdr:colOff>0</xdr:colOff>
          <xdr:row>52</xdr:row>
          <xdr:rowOff>0</xdr:rowOff>
        </xdr:to>
        <xdr:sp macro="" textlink="">
          <xdr:nvSpPr>
            <xdr:cNvPr id="15377" name="Check Box 17" hidden="1">
              <a:extLst>
                <a:ext uri="{63B3BB69-23CF-44E3-9099-C40C66FF867C}">
                  <a14:compatExt spid="_x0000_s15377"/>
                </a:ext>
                <a:ext uri="{FF2B5EF4-FFF2-40B4-BE49-F238E27FC236}">
                  <a16:creationId xmlns:a16="http://schemas.microsoft.com/office/drawing/2014/main" id="{00000000-0008-0000-0000-00001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52</xdr:row>
          <xdr:rowOff>0</xdr:rowOff>
        </xdr:from>
        <xdr:to>
          <xdr:col>16</xdr:col>
          <xdr:colOff>213360</xdr:colOff>
          <xdr:row>53</xdr:row>
          <xdr:rowOff>0</xdr:rowOff>
        </xdr:to>
        <xdr:sp macro="" textlink="">
          <xdr:nvSpPr>
            <xdr:cNvPr id="15378" name="Check Box 18" hidden="1">
              <a:extLst>
                <a:ext uri="{63B3BB69-23CF-44E3-9099-C40C66FF867C}">
                  <a14:compatExt spid="_x0000_s15378"/>
                </a:ext>
                <a:ext uri="{FF2B5EF4-FFF2-40B4-BE49-F238E27FC236}">
                  <a16:creationId xmlns:a16="http://schemas.microsoft.com/office/drawing/2014/main" id="{00000000-0008-0000-0000-00001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92</xdr:row>
          <xdr:rowOff>0</xdr:rowOff>
        </xdr:from>
        <xdr:to>
          <xdr:col>29</xdr:col>
          <xdr:colOff>0</xdr:colOff>
          <xdr:row>93</xdr:row>
          <xdr:rowOff>0</xdr:rowOff>
        </xdr:to>
        <xdr:sp macro="" textlink="">
          <xdr:nvSpPr>
            <xdr:cNvPr id="15444" name="Check Box 84" hidden="1">
              <a:extLst>
                <a:ext uri="{63B3BB69-23CF-44E3-9099-C40C66FF867C}">
                  <a14:compatExt spid="_x0000_s15444"/>
                </a:ext>
                <a:ext uri="{FF2B5EF4-FFF2-40B4-BE49-F238E27FC236}">
                  <a16:creationId xmlns:a16="http://schemas.microsoft.com/office/drawing/2014/main" id="{00000000-0008-0000-0000-00005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94</xdr:row>
          <xdr:rowOff>0</xdr:rowOff>
        </xdr:from>
        <xdr:to>
          <xdr:col>11</xdr:col>
          <xdr:colOff>0</xdr:colOff>
          <xdr:row>96</xdr:row>
          <xdr:rowOff>0</xdr:rowOff>
        </xdr:to>
        <xdr:sp macro="" textlink="">
          <xdr:nvSpPr>
            <xdr:cNvPr id="15446" name="Check Box 86" hidden="1">
              <a:extLst>
                <a:ext uri="{63B3BB69-23CF-44E3-9099-C40C66FF867C}">
                  <a14:compatExt spid="_x0000_s15446"/>
                </a:ext>
                <a:ext uri="{FF2B5EF4-FFF2-40B4-BE49-F238E27FC236}">
                  <a16:creationId xmlns:a16="http://schemas.microsoft.com/office/drawing/2014/main" id="{00000000-0008-0000-0000-00005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45</xdr:row>
          <xdr:rowOff>0</xdr:rowOff>
        </xdr:from>
        <xdr:to>
          <xdr:col>29</xdr:col>
          <xdr:colOff>0</xdr:colOff>
          <xdr:row>46</xdr:row>
          <xdr:rowOff>0</xdr:rowOff>
        </xdr:to>
        <xdr:sp macro="" textlink="">
          <xdr:nvSpPr>
            <xdr:cNvPr id="15454" name="Check Box 94" hidden="1">
              <a:extLst>
                <a:ext uri="{63B3BB69-23CF-44E3-9099-C40C66FF867C}">
                  <a14:compatExt spid="_x0000_s15454"/>
                </a:ext>
                <a:ext uri="{FF2B5EF4-FFF2-40B4-BE49-F238E27FC236}">
                  <a16:creationId xmlns:a16="http://schemas.microsoft.com/office/drawing/2014/main" id="{00000000-0008-0000-0000-00005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213360</xdr:colOff>
          <xdr:row>45</xdr:row>
          <xdr:rowOff>228600</xdr:rowOff>
        </xdr:from>
        <xdr:to>
          <xdr:col>25</xdr:col>
          <xdr:colOff>213360</xdr:colOff>
          <xdr:row>47</xdr:row>
          <xdr:rowOff>0</xdr:rowOff>
        </xdr:to>
        <xdr:sp macro="" textlink="">
          <xdr:nvSpPr>
            <xdr:cNvPr id="15455" name="Check Box 95" hidden="1">
              <a:extLst>
                <a:ext uri="{63B3BB69-23CF-44E3-9099-C40C66FF867C}">
                  <a14:compatExt spid="_x0000_s15455"/>
                </a:ext>
                <a:ext uri="{FF2B5EF4-FFF2-40B4-BE49-F238E27FC236}">
                  <a16:creationId xmlns:a16="http://schemas.microsoft.com/office/drawing/2014/main" id="{00000000-0008-0000-0000-00005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47</xdr:row>
          <xdr:rowOff>0</xdr:rowOff>
        </xdr:from>
        <xdr:to>
          <xdr:col>23</xdr:col>
          <xdr:colOff>0</xdr:colOff>
          <xdr:row>48</xdr:row>
          <xdr:rowOff>0</xdr:rowOff>
        </xdr:to>
        <xdr:sp macro="" textlink="">
          <xdr:nvSpPr>
            <xdr:cNvPr id="15456" name="Check Box 96" hidden="1">
              <a:extLst>
                <a:ext uri="{63B3BB69-23CF-44E3-9099-C40C66FF867C}">
                  <a14:compatExt spid="_x0000_s15456"/>
                </a:ext>
                <a:ext uri="{FF2B5EF4-FFF2-40B4-BE49-F238E27FC236}">
                  <a16:creationId xmlns:a16="http://schemas.microsoft.com/office/drawing/2014/main" id="{00000000-0008-0000-0000-00006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46</xdr:row>
          <xdr:rowOff>0</xdr:rowOff>
        </xdr:from>
        <xdr:to>
          <xdr:col>30</xdr:col>
          <xdr:colOff>0</xdr:colOff>
          <xdr:row>47</xdr:row>
          <xdr:rowOff>0</xdr:rowOff>
        </xdr:to>
        <xdr:sp macro="" textlink="">
          <xdr:nvSpPr>
            <xdr:cNvPr id="15457" name="Check Box 97" hidden="1">
              <a:extLst>
                <a:ext uri="{63B3BB69-23CF-44E3-9099-C40C66FF867C}">
                  <a14:compatExt spid="_x0000_s15457"/>
                </a:ext>
                <a:ext uri="{FF2B5EF4-FFF2-40B4-BE49-F238E27FC236}">
                  <a16:creationId xmlns:a16="http://schemas.microsoft.com/office/drawing/2014/main" id="{00000000-0008-0000-0000-00006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45</xdr:row>
          <xdr:rowOff>0</xdr:rowOff>
        </xdr:from>
        <xdr:to>
          <xdr:col>23</xdr:col>
          <xdr:colOff>213360</xdr:colOff>
          <xdr:row>46</xdr:row>
          <xdr:rowOff>0</xdr:rowOff>
        </xdr:to>
        <xdr:sp macro="" textlink="">
          <xdr:nvSpPr>
            <xdr:cNvPr id="15458" name="Check Box 98" hidden="1">
              <a:extLst>
                <a:ext uri="{63B3BB69-23CF-44E3-9099-C40C66FF867C}">
                  <a14:compatExt spid="_x0000_s15458"/>
                </a:ext>
                <a:ext uri="{FF2B5EF4-FFF2-40B4-BE49-F238E27FC236}">
                  <a16:creationId xmlns:a16="http://schemas.microsoft.com/office/drawing/2014/main" id="{00000000-0008-0000-0000-00006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44</xdr:row>
          <xdr:rowOff>0</xdr:rowOff>
        </xdr:from>
        <xdr:to>
          <xdr:col>18</xdr:col>
          <xdr:colOff>0</xdr:colOff>
          <xdr:row>45</xdr:row>
          <xdr:rowOff>0</xdr:rowOff>
        </xdr:to>
        <xdr:sp macro="" textlink="">
          <xdr:nvSpPr>
            <xdr:cNvPr id="15459" name="Check Box 99" hidden="1">
              <a:extLst>
                <a:ext uri="{63B3BB69-23CF-44E3-9099-C40C66FF867C}">
                  <a14:compatExt spid="_x0000_s15459"/>
                </a:ext>
                <a:ext uri="{FF2B5EF4-FFF2-40B4-BE49-F238E27FC236}">
                  <a16:creationId xmlns:a16="http://schemas.microsoft.com/office/drawing/2014/main" id="{00000000-0008-0000-0000-00006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0</xdr:rowOff>
        </xdr:from>
        <xdr:to>
          <xdr:col>5</xdr:col>
          <xdr:colOff>0</xdr:colOff>
          <xdr:row>3</xdr:row>
          <xdr:rowOff>0</xdr:rowOff>
        </xdr:to>
        <xdr:sp macro="" textlink="">
          <xdr:nvSpPr>
            <xdr:cNvPr id="15460" name="Check Box 100" hidden="1">
              <a:extLst>
                <a:ext uri="{63B3BB69-23CF-44E3-9099-C40C66FF867C}">
                  <a14:compatExt spid="_x0000_s15460"/>
                </a:ext>
                <a:ext uri="{FF2B5EF4-FFF2-40B4-BE49-F238E27FC236}">
                  <a16:creationId xmlns:a16="http://schemas.microsoft.com/office/drawing/2014/main" id="{00000000-0008-0000-0000-00006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94</xdr:row>
          <xdr:rowOff>0</xdr:rowOff>
        </xdr:from>
        <xdr:to>
          <xdr:col>11</xdr:col>
          <xdr:colOff>0</xdr:colOff>
          <xdr:row>96</xdr:row>
          <xdr:rowOff>0</xdr:rowOff>
        </xdr:to>
        <xdr:sp macro="" textlink="">
          <xdr:nvSpPr>
            <xdr:cNvPr id="15461" name="Check Box 101" hidden="1">
              <a:extLst>
                <a:ext uri="{63B3BB69-23CF-44E3-9099-C40C66FF867C}">
                  <a14:compatExt spid="_x0000_s15461"/>
                </a:ext>
                <a:ext uri="{FF2B5EF4-FFF2-40B4-BE49-F238E27FC236}">
                  <a16:creationId xmlns:a16="http://schemas.microsoft.com/office/drawing/2014/main" id="{00000000-0008-0000-0000-00006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94</xdr:row>
          <xdr:rowOff>0</xdr:rowOff>
        </xdr:from>
        <xdr:to>
          <xdr:col>17</xdr:col>
          <xdr:colOff>0</xdr:colOff>
          <xdr:row>96</xdr:row>
          <xdr:rowOff>0</xdr:rowOff>
        </xdr:to>
        <xdr:sp macro="" textlink="">
          <xdr:nvSpPr>
            <xdr:cNvPr id="15462" name="Check Box 102" hidden="1">
              <a:extLst>
                <a:ext uri="{63B3BB69-23CF-44E3-9099-C40C66FF867C}">
                  <a14:compatExt spid="_x0000_s15462"/>
                </a:ext>
                <a:ext uri="{FF2B5EF4-FFF2-40B4-BE49-F238E27FC236}">
                  <a16:creationId xmlns:a16="http://schemas.microsoft.com/office/drawing/2014/main" id="{00000000-0008-0000-0000-00006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94</xdr:row>
          <xdr:rowOff>0</xdr:rowOff>
        </xdr:from>
        <xdr:to>
          <xdr:col>17</xdr:col>
          <xdr:colOff>0</xdr:colOff>
          <xdr:row>96</xdr:row>
          <xdr:rowOff>0</xdr:rowOff>
        </xdr:to>
        <xdr:sp macro="" textlink="">
          <xdr:nvSpPr>
            <xdr:cNvPr id="15463" name="Check Box 103" hidden="1">
              <a:extLst>
                <a:ext uri="{63B3BB69-23CF-44E3-9099-C40C66FF867C}">
                  <a14:compatExt spid="_x0000_s15463"/>
                </a:ext>
                <a:ext uri="{FF2B5EF4-FFF2-40B4-BE49-F238E27FC236}">
                  <a16:creationId xmlns:a16="http://schemas.microsoft.com/office/drawing/2014/main" id="{00000000-0008-0000-0000-00006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40</xdr:row>
          <xdr:rowOff>175260</xdr:rowOff>
        </xdr:from>
        <xdr:to>
          <xdr:col>11</xdr:col>
          <xdr:colOff>22860</xdr:colOff>
          <xdr:row>44</xdr:row>
          <xdr:rowOff>83820</xdr:rowOff>
        </xdr:to>
        <xdr:sp macro="" textlink="">
          <xdr:nvSpPr>
            <xdr:cNvPr id="15464" name="Check Box 104" hidden="1">
              <a:extLst>
                <a:ext uri="{63B3BB69-23CF-44E3-9099-C40C66FF867C}">
                  <a14:compatExt spid="_x0000_s15464"/>
                </a:ext>
                <a:ext uri="{FF2B5EF4-FFF2-40B4-BE49-F238E27FC236}">
                  <a16:creationId xmlns:a16="http://schemas.microsoft.com/office/drawing/2014/main" id="{00000000-0008-0000-0000-00006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5</xdr:row>
          <xdr:rowOff>0</xdr:rowOff>
        </xdr:from>
        <xdr:to>
          <xdr:col>25</xdr:col>
          <xdr:colOff>0</xdr:colOff>
          <xdr:row>6</xdr:row>
          <xdr:rowOff>0</xdr:rowOff>
        </xdr:to>
        <xdr:sp macro="" textlink="">
          <xdr:nvSpPr>
            <xdr:cNvPr id="16393" name="Check Box 9" hidden="1">
              <a:extLst>
                <a:ext uri="{63B3BB69-23CF-44E3-9099-C40C66FF867C}">
                  <a14:compatExt spid="_x0000_s16393"/>
                </a:ext>
                <a:ext uri="{FF2B5EF4-FFF2-40B4-BE49-F238E27FC236}">
                  <a16:creationId xmlns:a16="http://schemas.microsoft.com/office/drawing/2014/main" id="{00000000-0008-0000-0100-00000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</xdr:row>
          <xdr:rowOff>0</xdr:rowOff>
        </xdr:from>
        <xdr:to>
          <xdr:col>21</xdr:col>
          <xdr:colOff>0</xdr:colOff>
          <xdr:row>6</xdr:row>
          <xdr:rowOff>0</xdr:rowOff>
        </xdr:to>
        <xdr:sp macro="" textlink="">
          <xdr:nvSpPr>
            <xdr:cNvPr id="16394" name="Check Box 10" hidden="1">
              <a:extLst>
                <a:ext uri="{63B3BB69-23CF-44E3-9099-C40C66FF867C}">
                  <a14:compatExt spid="_x0000_s16394"/>
                </a:ext>
                <a:ext uri="{FF2B5EF4-FFF2-40B4-BE49-F238E27FC236}">
                  <a16:creationId xmlns:a16="http://schemas.microsoft.com/office/drawing/2014/main" id="{00000000-0008-0000-0100-00000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</xdr:row>
          <xdr:rowOff>0</xdr:rowOff>
        </xdr:from>
        <xdr:to>
          <xdr:col>13</xdr:col>
          <xdr:colOff>0</xdr:colOff>
          <xdr:row>6</xdr:row>
          <xdr:rowOff>0</xdr:rowOff>
        </xdr:to>
        <xdr:sp macro="" textlink="">
          <xdr:nvSpPr>
            <xdr:cNvPr id="16395" name="Check Box 11" hidden="1">
              <a:extLst>
                <a:ext uri="{63B3BB69-23CF-44E3-9099-C40C66FF867C}">
                  <a14:compatExt spid="_x0000_s16395"/>
                </a:ext>
                <a:ext uri="{FF2B5EF4-FFF2-40B4-BE49-F238E27FC236}">
                  <a16:creationId xmlns:a16="http://schemas.microsoft.com/office/drawing/2014/main" id="{00000000-0008-0000-0100-00000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83</xdr:row>
          <xdr:rowOff>0</xdr:rowOff>
        </xdr:from>
        <xdr:to>
          <xdr:col>11</xdr:col>
          <xdr:colOff>0</xdr:colOff>
          <xdr:row>84</xdr:row>
          <xdr:rowOff>0</xdr:rowOff>
        </xdr:to>
        <xdr:sp macro="" textlink="">
          <xdr:nvSpPr>
            <xdr:cNvPr id="16396" name="Check Box 12" hidden="1">
              <a:extLst>
                <a:ext uri="{63B3BB69-23CF-44E3-9099-C40C66FF867C}">
                  <a14:compatExt spid="_x0000_s16396"/>
                </a:ext>
                <a:ext uri="{FF2B5EF4-FFF2-40B4-BE49-F238E27FC236}">
                  <a16:creationId xmlns:a16="http://schemas.microsoft.com/office/drawing/2014/main" id="{00000000-0008-0000-0100-00000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82</xdr:row>
          <xdr:rowOff>190500</xdr:rowOff>
        </xdr:from>
        <xdr:to>
          <xdr:col>15</xdr:col>
          <xdr:colOff>0</xdr:colOff>
          <xdr:row>84</xdr:row>
          <xdr:rowOff>0</xdr:rowOff>
        </xdr:to>
        <xdr:sp macro="" textlink="">
          <xdr:nvSpPr>
            <xdr:cNvPr id="16397" name="Check Box 13" hidden="1">
              <a:extLst>
                <a:ext uri="{63B3BB69-23CF-44E3-9099-C40C66FF867C}">
                  <a14:compatExt spid="_x0000_s16397"/>
                </a:ext>
                <a:ext uri="{FF2B5EF4-FFF2-40B4-BE49-F238E27FC236}">
                  <a16:creationId xmlns:a16="http://schemas.microsoft.com/office/drawing/2014/main" id="{00000000-0008-0000-0100-00000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213360</xdr:colOff>
          <xdr:row>82</xdr:row>
          <xdr:rowOff>190500</xdr:rowOff>
        </xdr:from>
        <xdr:to>
          <xdr:col>18</xdr:col>
          <xdr:colOff>0</xdr:colOff>
          <xdr:row>84</xdr:row>
          <xdr:rowOff>0</xdr:rowOff>
        </xdr:to>
        <xdr:sp macro="" textlink="">
          <xdr:nvSpPr>
            <xdr:cNvPr id="16398" name="Check Box 14" hidden="1">
              <a:extLst>
                <a:ext uri="{63B3BB69-23CF-44E3-9099-C40C66FF867C}">
                  <a14:compatExt spid="_x0000_s16398"/>
                </a:ext>
                <a:ext uri="{FF2B5EF4-FFF2-40B4-BE49-F238E27FC236}">
                  <a16:creationId xmlns:a16="http://schemas.microsoft.com/office/drawing/2014/main" id="{00000000-0008-0000-0100-00000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82</xdr:row>
          <xdr:rowOff>190500</xdr:rowOff>
        </xdr:from>
        <xdr:to>
          <xdr:col>21</xdr:col>
          <xdr:colOff>0</xdr:colOff>
          <xdr:row>84</xdr:row>
          <xdr:rowOff>0</xdr:rowOff>
        </xdr:to>
        <xdr:sp macro="" textlink="">
          <xdr:nvSpPr>
            <xdr:cNvPr id="16399" name="Check Box 15" hidden="1">
              <a:extLst>
                <a:ext uri="{63B3BB69-23CF-44E3-9099-C40C66FF867C}">
                  <a14:compatExt spid="_x0000_s16399"/>
                </a:ext>
                <a:ext uri="{FF2B5EF4-FFF2-40B4-BE49-F238E27FC236}">
                  <a16:creationId xmlns:a16="http://schemas.microsoft.com/office/drawing/2014/main" id="{00000000-0008-0000-0100-00000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82</xdr:row>
          <xdr:rowOff>190500</xdr:rowOff>
        </xdr:from>
        <xdr:to>
          <xdr:col>24</xdr:col>
          <xdr:colOff>0</xdr:colOff>
          <xdr:row>84</xdr:row>
          <xdr:rowOff>0</xdr:rowOff>
        </xdr:to>
        <xdr:sp macro="" textlink="">
          <xdr:nvSpPr>
            <xdr:cNvPr id="16400" name="Check Box 16" hidden="1">
              <a:extLst>
                <a:ext uri="{63B3BB69-23CF-44E3-9099-C40C66FF867C}">
                  <a14:compatExt spid="_x0000_s16400"/>
                </a:ext>
                <a:ext uri="{FF2B5EF4-FFF2-40B4-BE49-F238E27FC236}">
                  <a16:creationId xmlns:a16="http://schemas.microsoft.com/office/drawing/2014/main" id="{00000000-0008-0000-0100-00001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82</xdr:row>
          <xdr:rowOff>190500</xdr:rowOff>
        </xdr:from>
        <xdr:to>
          <xdr:col>27</xdr:col>
          <xdr:colOff>0</xdr:colOff>
          <xdr:row>84</xdr:row>
          <xdr:rowOff>0</xdr:rowOff>
        </xdr:to>
        <xdr:sp macro="" textlink="">
          <xdr:nvSpPr>
            <xdr:cNvPr id="16401" name="Check Box 17" hidden="1">
              <a:extLst>
                <a:ext uri="{63B3BB69-23CF-44E3-9099-C40C66FF867C}">
                  <a14:compatExt spid="_x0000_s16401"/>
                </a:ext>
                <a:ext uri="{FF2B5EF4-FFF2-40B4-BE49-F238E27FC236}">
                  <a16:creationId xmlns:a16="http://schemas.microsoft.com/office/drawing/2014/main" id="{00000000-0008-0000-0100-00001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213360</xdr:colOff>
          <xdr:row>84</xdr:row>
          <xdr:rowOff>0</xdr:rowOff>
        </xdr:from>
        <xdr:to>
          <xdr:col>10</xdr:col>
          <xdr:colOff>0</xdr:colOff>
          <xdr:row>85</xdr:row>
          <xdr:rowOff>0</xdr:rowOff>
        </xdr:to>
        <xdr:sp macro="" textlink="">
          <xdr:nvSpPr>
            <xdr:cNvPr id="16402" name="Check Box 18" hidden="1">
              <a:extLst>
                <a:ext uri="{63B3BB69-23CF-44E3-9099-C40C66FF867C}">
                  <a14:compatExt spid="_x0000_s16402"/>
                </a:ext>
                <a:ext uri="{FF2B5EF4-FFF2-40B4-BE49-F238E27FC236}">
                  <a16:creationId xmlns:a16="http://schemas.microsoft.com/office/drawing/2014/main" id="{00000000-0008-0000-0100-00001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84</xdr:row>
          <xdr:rowOff>0</xdr:rowOff>
        </xdr:from>
        <xdr:to>
          <xdr:col>15</xdr:col>
          <xdr:colOff>0</xdr:colOff>
          <xdr:row>85</xdr:row>
          <xdr:rowOff>0</xdr:rowOff>
        </xdr:to>
        <xdr:sp macro="" textlink="">
          <xdr:nvSpPr>
            <xdr:cNvPr id="16403" name="Check Box 19" hidden="1">
              <a:extLst>
                <a:ext uri="{63B3BB69-23CF-44E3-9099-C40C66FF867C}">
                  <a14:compatExt spid="_x0000_s16403"/>
                </a:ext>
                <a:ext uri="{FF2B5EF4-FFF2-40B4-BE49-F238E27FC236}">
                  <a16:creationId xmlns:a16="http://schemas.microsoft.com/office/drawing/2014/main" id="{00000000-0008-0000-0100-00001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213360</xdr:colOff>
          <xdr:row>84</xdr:row>
          <xdr:rowOff>0</xdr:rowOff>
        </xdr:from>
        <xdr:to>
          <xdr:col>18</xdr:col>
          <xdr:colOff>0</xdr:colOff>
          <xdr:row>85</xdr:row>
          <xdr:rowOff>0</xdr:rowOff>
        </xdr:to>
        <xdr:sp macro="" textlink="">
          <xdr:nvSpPr>
            <xdr:cNvPr id="16404" name="Check Box 20" hidden="1">
              <a:extLst>
                <a:ext uri="{63B3BB69-23CF-44E3-9099-C40C66FF867C}">
                  <a14:compatExt spid="_x0000_s16404"/>
                </a:ext>
                <a:ext uri="{FF2B5EF4-FFF2-40B4-BE49-F238E27FC236}">
                  <a16:creationId xmlns:a16="http://schemas.microsoft.com/office/drawing/2014/main" id="{00000000-0008-0000-0100-00001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213360</xdr:colOff>
          <xdr:row>84</xdr:row>
          <xdr:rowOff>0</xdr:rowOff>
        </xdr:from>
        <xdr:to>
          <xdr:col>19</xdr:col>
          <xdr:colOff>0</xdr:colOff>
          <xdr:row>85</xdr:row>
          <xdr:rowOff>0</xdr:rowOff>
        </xdr:to>
        <xdr:sp macro="" textlink="">
          <xdr:nvSpPr>
            <xdr:cNvPr id="16405" name="Check Box 21" hidden="1">
              <a:extLst>
                <a:ext uri="{63B3BB69-23CF-44E3-9099-C40C66FF867C}">
                  <a14:compatExt spid="_x0000_s16405"/>
                </a:ext>
                <a:ext uri="{FF2B5EF4-FFF2-40B4-BE49-F238E27FC236}">
                  <a16:creationId xmlns:a16="http://schemas.microsoft.com/office/drawing/2014/main" id="{00000000-0008-0000-0100-00001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84</xdr:row>
          <xdr:rowOff>0</xdr:rowOff>
        </xdr:from>
        <xdr:to>
          <xdr:col>24</xdr:col>
          <xdr:colOff>0</xdr:colOff>
          <xdr:row>85</xdr:row>
          <xdr:rowOff>0</xdr:rowOff>
        </xdr:to>
        <xdr:sp macro="" textlink="">
          <xdr:nvSpPr>
            <xdr:cNvPr id="16406" name="Check Box 22" hidden="1">
              <a:extLst>
                <a:ext uri="{63B3BB69-23CF-44E3-9099-C40C66FF867C}">
                  <a14:compatExt spid="_x0000_s16406"/>
                </a:ext>
                <a:ext uri="{FF2B5EF4-FFF2-40B4-BE49-F238E27FC236}">
                  <a16:creationId xmlns:a16="http://schemas.microsoft.com/office/drawing/2014/main" id="{00000000-0008-0000-0100-00001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84</xdr:row>
          <xdr:rowOff>0</xdr:rowOff>
        </xdr:from>
        <xdr:to>
          <xdr:col>27</xdr:col>
          <xdr:colOff>0</xdr:colOff>
          <xdr:row>85</xdr:row>
          <xdr:rowOff>0</xdr:rowOff>
        </xdr:to>
        <xdr:sp macro="" textlink="">
          <xdr:nvSpPr>
            <xdr:cNvPr id="16407" name="Check Box 23" hidden="1">
              <a:extLst>
                <a:ext uri="{63B3BB69-23CF-44E3-9099-C40C66FF867C}">
                  <a14:compatExt spid="_x0000_s16407"/>
                </a:ext>
                <a:ext uri="{FF2B5EF4-FFF2-40B4-BE49-F238E27FC236}">
                  <a16:creationId xmlns:a16="http://schemas.microsoft.com/office/drawing/2014/main" id="{00000000-0008-0000-0100-00001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213360</xdr:colOff>
          <xdr:row>89</xdr:row>
          <xdr:rowOff>0</xdr:rowOff>
        </xdr:from>
        <xdr:to>
          <xdr:col>10</xdr:col>
          <xdr:colOff>0</xdr:colOff>
          <xdr:row>90</xdr:row>
          <xdr:rowOff>0</xdr:rowOff>
        </xdr:to>
        <xdr:sp macro="" textlink="">
          <xdr:nvSpPr>
            <xdr:cNvPr id="16408" name="Check Box 24" hidden="1">
              <a:extLst>
                <a:ext uri="{63B3BB69-23CF-44E3-9099-C40C66FF867C}">
                  <a14:compatExt spid="_x0000_s16408"/>
                </a:ext>
                <a:ext uri="{FF2B5EF4-FFF2-40B4-BE49-F238E27FC236}">
                  <a16:creationId xmlns:a16="http://schemas.microsoft.com/office/drawing/2014/main" id="{00000000-0008-0000-0100-00001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84</xdr:row>
          <xdr:rowOff>0</xdr:rowOff>
        </xdr:from>
        <xdr:to>
          <xdr:col>11</xdr:col>
          <xdr:colOff>0</xdr:colOff>
          <xdr:row>85</xdr:row>
          <xdr:rowOff>0</xdr:rowOff>
        </xdr:to>
        <xdr:sp macro="" textlink="">
          <xdr:nvSpPr>
            <xdr:cNvPr id="16409" name="Check Box 25" hidden="1">
              <a:extLst>
                <a:ext uri="{63B3BB69-23CF-44E3-9099-C40C66FF867C}">
                  <a14:compatExt spid="_x0000_s16409"/>
                </a:ext>
                <a:ext uri="{FF2B5EF4-FFF2-40B4-BE49-F238E27FC236}">
                  <a16:creationId xmlns:a16="http://schemas.microsoft.com/office/drawing/2014/main" id="{00000000-0008-0000-0100-00001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84</xdr:row>
          <xdr:rowOff>0</xdr:rowOff>
        </xdr:from>
        <xdr:to>
          <xdr:col>21</xdr:col>
          <xdr:colOff>0</xdr:colOff>
          <xdr:row>85</xdr:row>
          <xdr:rowOff>0</xdr:rowOff>
        </xdr:to>
        <xdr:sp macro="" textlink="">
          <xdr:nvSpPr>
            <xdr:cNvPr id="16410" name="Check Box 26" hidden="1">
              <a:extLst>
                <a:ext uri="{63B3BB69-23CF-44E3-9099-C40C66FF867C}">
                  <a14:compatExt spid="_x0000_s16410"/>
                </a:ext>
                <a:ext uri="{FF2B5EF4-FFF2-40B4-BE49-F238E27FC236}">
                  <a16:creationId xmlns:a16="http://schemas.microsoft.com/office/drawing/2014/main" id="{00000000-0008-0000-0100-00001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213360</xdr:colOff>
          <xdr:row>96</xdr:row>
          <xdr:rowOff>0</xdr:rowOff>
        </xdr:from>
        <xdr:to>
          <xdr:col>10</xdr:col>
          <xdr:colOff>0</xdr:colOff>
          <xdr:row>97</xdr:row>
          <xdr:rowOff>38100</xdr:rowOff>
        </xdr:to>
        <xdr:sp macro="" textlink="">
          <xdr:nvSpPr>
            <xdr:cNvPr id="16411" name="Check Box 27" hidden="1">
              <a:extLst>
                <a:ext uri="{63B3BB69-23CF-44E3-9099-C40C66FF867C}">
                  <a14:compatExt spid="_x0000_s16411"/>
                </a:ext>
                <a:ext uri="{FF2B5EF4-FFF2-40B4-BE49-F238E27FC236}">
                  <a16:creationId xmlns:a16="http://schemas.microsoft.com/office/drawing/2014/main" id="{00000000-0008-0000-0100-00001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213360</xdr:colOff>
          <xdr:row>90</xdr:row>
          <xdr:rowOff>0</xdr:rowOff>
        </xdr:from>
        <xdr:to>
          <xdr:col>10</xdr:col>
          <xdr:colOff>0</xdr:colOff>
          <xdr:row>90</xdr:row>
          <xdr:rowOff>0</xdr:rowOff>
        </xdr:to>
        <xdr:sp macro="" textlink="">
          <xdr:nvSpPr>
            <xdr:cNvPr id="16412" name="Check Box 28" hidden="1">
              <a:extLst>
                <a:ext uri="{63B3BB69-23CF-44E3-9099-C40C66FF867C}">
                  <a14:compatExt spid="_x0000_s16412"/>
                </a:ext>
                <a:ext uri="{FF2B5EF4-FFF2-40B4-BE49-F238E27FC236}">
                  <a16:creationId xmlns:a16="http://schemas.microsoft.com/office/drawing/2014/main" id="{00000000-0008-0000-0100-00001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213360</xdr:colOff>
          <xdr:row>96</xdr:row>
          <xdr:rowOff>0</xdr:rowOff>
        </xdr:from>
        <xdr:to>
          <xdr:col>10</xdr:col>
          <xdr:colOff>0</xdr:colOff>
          <xdr:row>97</xdr:row>
          <xdr:rowOff>38100</xdr:rowOff>
        </xdr:to>
        <xdr:sp macro="" textlink="">
          <xdr:nvSpPr>
            <xdr:cNvPr id="16413" name="Check Box 29" hidden="1">
              <a:extLst>
                <a:ext uri="{63B3BB69-23CF-44E3-9099-C40C66FF867C}">
                  <a14:compatExt spid="_x0000_s16413"/>
                </a:ext>
                <a:ext uri="{FF2B5EF4-FFF2-40B4-BE49-F238E27FC236}">
                  <a16:creationId xmlns:a16="http://schemas.microsoft.com/office/drawing/2014/main" id="{00000000-0008-0000-0100-00001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213360</xdr:colOff>
          <xdr:row>96</xdr:row>
          <xdr:rowOff>0</xdr:rowOff>
        </xdr:from>
        <xdr:to>
          <xdr:col>10</xdr:col>
          <xdr:colOff>0</xdr:colOff>
          <xdr:row>97</xdr:row>
          <xdr:rowOff>38100</xdr:rowOff>
        </xdr:to>
        <xdr:sp macro="" textlink="">
          <xdr:nvSpPr>
            <xdr:cNvPr id="16414" name="Check Box 30" hidden="1">
              <a:extLst>
                <a:ext uri="{63B3BB69-23CF-44E3-9099-C40C66FF867C}">
                  <a14:compatExt spid="_x0000_s16414"/>
                </a:ext>
                <a:ext uri="{FF2B5EF4-FFF2-40B4-BE49-F238E27FC236}">
                  <a16:creationId xmlns:a16="http://schemas.microsoft.com/office/drawing/2014/main" id="{00000000-0008-0000-0100-00001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213360</xdr:colOff>
          <xdr:row>99</xdr:row>
          <xdr:rowOff>0</xdr:rowOff>
        </xdr:from>
        <xdr:to>
          <xdr:col>10</xdr:col>
          <xdr:colOff>0</xdr:colOff>
          <xdr:row>100</xdr:row>
          <xdr:rowOff>38100</xdr:rowOff>
        </xdr:to>
        <xdr:sp macro="" textlink="">
          <xdr:nvSpPr>
            <xdr:cNvPr id="16415" name="Check Box 31" hidden="1">
              <a:extLst>
                <a:ext uri="{63B3BB69-23CF-44E3-9099-C40C66FF867C}">
                  <a14:compatExt spid="_x0000_s16415"/>
                </a:ext>
                <a:ext uri="{FF2B5EF4-FFF2-40B4-BE49-F238E27FC236}">
                  <a16:creationId xmlns:a16="http://schemas.microsoft.com/office/drawing/2014/main" id="{00000000-0008-0000-0100-00001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213360</xdr:colOff>
          <xdr:row>90</xdr:row>
          <xdr:rowOff>0</xdr:rowOff>
        </xdr:from>
        <xdr:to>
          <xdr:col>10</xdr:col>
          <xdr:colOff>0</xdr:colOff>
          <xdr:row>90</xdr:row>
          <xdr:rowOff>0</xdr:rowOff>
        </xdr:to>
        <xdr:sp macro="" textlink="">
          <xdr:nvSpPr>
            <xdr:cNvPr id="16417" name="Check Box 33" hidden="1">
              <a:extLst>
                <a:ext uri="{63B3BB69-23CF-44E3-9099-C40C66FF867C}">
                  <a14:compatExt spid="_x0000_s16417"/>
                </a:ext>
                <a:ext uri="{FF2B5EF4-FFF2-40B4-BE49-F238E27FC236}">
                  <a16:creationId xmlns:a16="http://schemas.microsoft.com/office/drawing/2014/main" id="{00000000-0008-0000-0100-00002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213360</xdr:colOff>
          <xdr:row>90</xdr:row>
          <xdr:rowOff>0</xdr:rowOff>
        </xdr:from>
        <xdr:to>
          <xdr:col>22</xdr:col>
          <xdr:colOff>0</xdr:colOff>
          <xdr:row>90</xdr:row>
          <xdr:rowOff>0</xdr:rowOff>
        </xdr:to>
        <xdr:sp macro="" textlink="">
          <xdr:nvSpPr>
            <xdr:cNvPr id="16418" name="Check Box 34" hidden="1">
              <a:extLst>
                <a:ext uri="{63B3BB69-23CF-44E3-9099-C40C66FF867C}">
                  <a14:compatExt spid="_x0000_s16418"/>
                </a:ext>
                <a:ext uri="{FF2B5EF4-FFF2-40B4-BE49-F238E27FC236}">
                  <a16:creationId xmlns:a16="http://schemas.microsoft.com/office/drawing/2014/main" id="{00000000-0008-0000-0100-00002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213360</xdr:colOff>
          <xdr:row>90</xdr:row>
          <xdr:rowOff>0</xdr:rowOff>
        </xdr:from>
        <xdr:to>
          <xdr:col>27</xdr:col>
          <xdr:colOff>0</xdr:colOff>
          <xdr:row>90</xdr:row>
          <xdr:rowOff>0</xdr:rowOff>
        </xdr:to>
        <xdr:sp macro="" textlink="">
          <xdr:nvSpPr>
            <xdr:cNvPr id="16419" name="Check Box 35" hidden="1">
              <a:extLst>
                <a:ext uri="{63B3BB69-23CF-44E3-9099-C40C66FF867C}">
                  <a14:compatExt spid="_x0000_s16419"/>
                </a:ext>
                <a:ext uri="{FF2B5EF4-FFF2-40B4-BE49-F238E27FC236}">
                  <a16:creationId xmlns:a16="http://schemas.microsoft.com/office/drawing/2014/main" id="{00000000-0008-0000-0100-00002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213360</xdr:colOff>
          <xdr:row>102</xdr:row>
          <xdr:rowOff>0</xdr:rowOff>
        </xdr:from>
        <xdr:to>
          <xdr:col>22</xdr:col>
          <xdr:colOff>0</xdr:colOff>
          <xdr:row>103</xdr:row>
          <xdr:rowOff>0</xdr:rowOff>
        </xdr:to>
        <xdr:sp macro="" textlink="">
          <xdr:nvSpPr>
            <xdr:cNvPr id="16420" name="Check Box 36" hidden="1">
              <a:extLst>
                <a:ext uri="{63B3BB69-23CF-44E3-9099-C40C66FF867C}">
                  <a14:compatExt spid="_x0000_s16420"/>
                </a:ext>
                <a:ext uri="{FF2B5EF4-FFF2-40B4-BE49-F238E27FC236}">
                  <a16:creationId xmlns:a16="http://schemas.microsoft.com/office/drawing/2014/main" id="{00000000-0008-0000-0100-00002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213360</xdr:colOff>
          <xdr:row>102</xdr:row>
          <xdr:rowOff>0</xdr:rowOff>
        </xdr:from>
        <xdr:to>
          <xdr:col>10</xdr:col>
          <xdr:colOff>0</xdr:colOff>
          <xdr:row>103</xdr:row>
          <xdr:rowOff>0</xdr:rowOff>
        </xdr:to>
        <xdr:sp macro="" textlink="">
          <xdr:nvSpPr>
            <xdr:cNvPr id="16421" name="Check Box 37" hidden="1">
              <a:extLst>
                <a:ext uri="{63B3BB69-23CF-44E3-9099-C40C66FF867C}">
                  <a14:compatExt spid="_x0000_s16421"/>
                </a:ext>
                <a:ext uri="{FF2B5EF4-FFF2-40B4-BE49-F238E27FC236}">
                  <a16:creationId xmlns:a16="http://schemas.microsoft.com/office/drawing/2014/main" id="{00000000-0008-0000-0100-00002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213360</xdr:colOff>
          <xdr:row>90</xdr:row>
          <xdr:rowOff>0</xdr:rowOff>
        </xdr:from>
        <xdr:to>
          <xdr:col>10</xdr:col>
          <xdr:colOff>0</xdr:colOff>
          <xdr:row>91</xdr:row>
          <xdr:rowOff>0</xdr:rowOff>
        </xdr:to>
        <xdr:sp macro="" textlink="">
          <xdr:nvSpPr>
            <xdr:cNvPr id="16424" name="Check Box 40" hidden="1">
              <a:extLst>
                <a:ext uri="{63B3BB69-23CF-44E3-9099-C40C66FF867C}">
                  <a14:compatExt spid="_x0000_s16424"/>
                </a:ext>
                <a:ext uri="{FF2B5EF4-FFF2-40B4-BE49-F238E27FC236}">
                  <a16:creationId xmlns:a16="http://schemas.microsoft.com/office/drawing/2014/main" id="{00000000-0008-0000-0100-00002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213360</xdr:colOff>
          <xdr:row>102</xdr:row>
          <xdr:rowOff>0</xdr:rowOff>
        </xdr:from>
        <xdr:to>
          <xdr:col>10</xdr:col>
          <xdr:colOff>0</xdr:colOff>
          <xdr:row>103</xdr:row>
          <xdr:rowOff>0</xdr:rowOff>
        </xdr:to>
        <xdr:sp macro="" textlink="">
          <xdr:nvSpPr>
            <xdr:cNvPr id="16425" name="Check Box 41" hidden="1">
              <a:extLst>
                <a:ext uri="{63B3BB69-23CF-44E3-9099-C40C66FF867C}">
                  <a14:compatExt spid="_x0000_s16425"/>
                </a:ext>
                <a:ext uri="{FF2B5EF4-FFF2-40B4-BE49-F238E27FC236}">
                  <a16:creationId xmlns:a16="http://schemas.microsoft.com/office/drawing/2014/main" id="{00000000-0008-0000-0100-00002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90</xdr:row>
          <xdr:rowOff>0</xdr:rowOff>
        </xdr:from>
        <xdr:to>
          <xdr:col>27</xdr:col>
          <xdr:colOff>0</xdr:colOff>
          <xdr:row>91</xdr:row>
          <xdr:rowOff>0</xdr:rowOff>
        </xdr:to>
        <xdr:sp macro="" textlink="">
          <xdr:nvSpPr>
            <xdr:cNvPr id="16426" name="Check Box 42" hidden="1">
              <a:extLst>
                <a:ext uri="{63B3BB69-23CF-44E3-9099-C40C66FF867C}">
                  <a14:compatExt spid="_x0000_s16426"/>
                </a:ext>
                <a:ext uri="{FF2B5EF4-FFF2-40B4-BE49-F238E27FC236}">
                  <a16:creationId xmlns:a16="http://schemas.microsoft.com/office/drawing/2014/main" id="{00000000-0008-0000-0100-00002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90</xdr:row>
          <xdr:rowOff>0</xdr:rowOff>
        </xdr:from>
        <xdr:to>
          <xdr:col>15</xdr:col>
          <xdr:colOff>0</xdr:colOff>
          <xdr:row>91</xdr:row>
          <xdr:rowOff>0</xdr:rowOff>
        </xdr:to>
        <xdr:sp macro="" textlink="">
          <xdr:nvSpPr>
            <xdr:cNvPr id="16427" name="Check Box 43" hidden="1">
              <a:extLst>
                <a:ext uri="{63B3BB69-23CF-44E3-9099-C40C66FF867C}">
                  <a14:compatExt spid="_x0000_s16427"/>
                </a:ext>
                <a:ext uri="{FF2B5EF4-FFF2-40B4-BE49-F238E27FC236}">
                  <a16:creationId xmlns:a16="http://schemas.microsoft.com/office/drawing/2014/main" id="{00000000-0008-0000-0100-00002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90</xdr:row>
          <xdr:rowOff>228600</xdr:rowOff>
        </xdr:from>
        <xdr:to>
          <xdr:col>14</xdr:col>
          <xdr:colOff>198120</xdr:colOff>
          <xdr:row>92</xdr:row>
          <xdr:rowOff>0</xdr:rowOff>
        </xdr:to>
        <xdr:sp macro="" textlink="">
          <xdr:nvSpPr>
            <xdr:cNvPr id="16428" name="Check Box 44" hidden="1">
              <a:extLst>
                <a:ext uri="{63B3BB69-23CF-44E3-9099-C40C66FF867C}">
                  <a14:compatExt spid="_x0000_s16428"/>
                </a:ext>
                <a:ext uri="{FF2B5EF4-FFF2-40B4-BE49-F238E27FC236}">
                  <a16:creationId xmlns:a16="http://schemas.microsoft.com/office/drawing/2014/main" id="{00000000-0008-0000-0100-00002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92</xdr:row>
          <xdr:rowOff>0</xdr:rowOff>
        </xdr:from>
        <xdr:to>
          <xdr:col>15</xdr:col>
          <xdr:colOff>0</xdr:colOff>
          <xdr:row>93</xdr:row>
          <xdr:rowOff>0</xdr:rowOff>
        </xdr:to>
        <xdr:sp macro="" textlink="">
          <xdr:nvSpPr>
            <xdr:cNvPr id="16429" name="Check Box 45" hidden="1">
              <a:extLst>
                <a:ext uri="{63B3BB69-23CF-44E3-9099-C40C66FF867C}">
                  <a14:compatExt spid="_x0000_s16429"/>
                </a:ext>
                <a:ext uri="{FF2B5EF4-FFF2-40B4-BE49-F238E27FC236}">
                  <a16:creationId xmlns:a16="http://schemas.microsoft.com/office/drawing/2014/main" id="{00000000-0008-0000-0100-00002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91</xdr:row>
          <xdr:rowOff>0</xdr:rowOff>
        </xdr:from>
        <xdr:to>
          <xdr:col>27</xdr:col>
          <xdr:colOff>0</xdr:colOff>
          <xdr:row>92</xdr:row>
          <xdr:rowOff>0</xdr:rowOff>
        </xdr:to>
        <xdr:sp macro="" textlink="">
          <xdr:nvSpPr>
            <xdr:cNvPr id="16430" name="Check Box 46" hidden="1">
              <a:extLst>
                <a:ext uri="{63B3BB69-23CF-44E3-9099-C40C66FF867C}">
                  <a14:compatExt spid="_x0000_s16430"/>
                </a:ext>
                <a:ext uri="{FF2B5EF4-FFF2-40B4-BE49-F238E27FC236}">
                  <a16:creationId xmlns:a16="http://schemas.microsoft.com/office/drawing/2014/main" id="{00000000-0008-0000-0100-00002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96</xdr:row>
          <xdr:rowOff>0</xdr:rowOff>
        </xdr:from>
        <xdr:to>
          <xdr:col>13</xdr:col>
          <xdr:colOff>0</xdr:colOff>
          <xdr:row>97</xdr:row>
          <xdr:rowOff>0</xdr:rowOff>
        </xdr:to>
        <xdr:sp macro="" textlink="">
          <xdr:nvSpPr>
            <xdr:cNvPr id="16431" name="Check Box 47" hidden="1">
              <a:extLst>
                <a:ext uri="{63B3BB69-23CF-44E3-9099-C40C66FF867C}">
                  <a14:compatExt spid="_x0000_s16431"/>
                </a:ext>
                <a:ext uri="{FF2B5EF4-FFF2-40B4-BE49-F238E27FC236}">
                  <a16:creationId xmlns:a16="http://schemas.microsoft.com/office/drawing/2014/main" id="{00000000-0008-0000-0100-00002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98</xdr:row>
          <xdr:rowOff>0</xdr:rowOff>
        </xdr:from>
        <xdr:to>
          <xdr:col>13</xdr:col>
          <xdr:colOff>0</xdr:colOff>
          <xdr:row>99</xdr:row>
          <xdr:rowOff>0</xdr:rowOff>
        </xdr:to>
        <xdr:sp macro="" textlink="">
          <xdr:nvSpPr>
            <xdr:cNvPr id="16433" name="Check Box 49" hidden="1">
              <a:extLst>
                <a:ext uri="{63B3BB69-23CF-44E3-9099-C40C66FF867C}">
                  <a14:compatExt spid="_x0000_s16433"/>
                </a:ext>
                <a:ext uri="{FF2B5EF4-FFF2-40B4-BE49-F238E27FC236}">
                  <a16:creationId xmlns:a16="http://schemas.microsoft.com/office/drawing/2014/main" id="{00000000-0008-0000-0100-00003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100</xdr:row>
          <xdr:rowOff>0</xdr:rowOff>
        </xdr:from>
        <xdr:to>
          <xdr:col>13</xdr:col>
          <xdr:colOff>0</xdr:colOff>
          <xdr:row>101</xdr:row>
          <xdr:rowOff>0</xdr:rowOff>
        </xdr:to>
        <xdr:sp macro="" textlink="">
          <xdr:nvSpPr>
            <xdr:cNvPr id="16434" name="Check Box 50" hidden="1">
              <a:extLst>
                <a:ext uri="{63B3BB69-23CF-44E3-9099-C40C66FF867C}">
                  <a14:compatExt spid="_x0000_s16434"/>
                </a:ext>
                <a:ext uri="{FF2B5EF4-FFF2-40B4-BE49-F238E27FC236}">
                  <a16:creationId xmlns:a16="http://schemas.microsoft.com/office/drawing/2014/main" id="{00000000-0008-0000-0100-00003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99</xdr:row>
          <xdr:rowOff>0</xdr:rowOff>
        </xdr:from>
        <xdr:to>
          <xdr:col>13</xdr:col>
          <xdr:colOff>0</xdr:colOff>
          <xdr:row>100</xdr:row>
          <xdr:rowOff>0</xdr:rowOff>
        </xdr:to>
        <xdr:sp macro="" textlink="">
          <xdr:nvSpPr>
            <xdr:cNvPr id="16435" name="Check Box 51" hidden="1">
              <a:extLst>
                <a:ext uri="{63B3BB69-23CF-44E3-9099-C40C66FF867C}">
                  <a14:compatExt spid="_x0000_s16435"/>
                </a:ext>
                <a:ext uri="{FF2B5EF4-FFF2-40B4-BE49-F238E27FC236}">
                  <a16:creationId xmlns:a16="http://schemas.microsoft.com/office/drawing/2014/main" id="{00000000-0008-0000-0100-00003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85</xdr:row>
          <xdr:rowOff>0</xdr:rowOff>
        </xdr:from>
        <xdr:to>
          <xdr:col>13</xdr:col>
          <xdr:colOff>0</xdr:colOff>
          <xdr:row>86</xdr:row>
          <xdr:rowOff>0</xdr:rowOff>
        </xdr:to>
        <xdr:sp macro="" textlink="">
          <xdr:nvSpPr>
            <xdr:cNvPr id="16436" name="Check Box 52" hidden="1">
              <a:extLst>
                <a:ext uri="{63B3BB69-23CF-44E3-9099-C40C66FF867C}">
                  <a14:compatExt spid="_x0000_s16436"/>
                </a:ext>
                <a:ext uri="{FF2B5EF4-FFF2-40B4-BE49-F238E27FC236}">
                  <a16:creationId xmlns:a16="http://schemas.microsoft.com/office/drawing/2014/main" id="{00000000-0008-0000-0100-00003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86</xdr:row>
          <xdr:rowOff>0</xdr:rowOff>
        </xdr:from>
        <xdr:to>
          <xdr:col>24</xdr:col>
          <xdr:colOff>0</xdr:colOff>
          <xdr:row>87</xdr:row>
          <xdr:rowOff>0</xdr:rowOff>
        </xdr:to>
        <xdr:sp macro="" textlink="">
          <xdr:nvSpPr>
            <xdr:cNvPr id="16437" name="Check Box 53" hidden="1">
              <a:extLst>
                <a:ext uri="{63B3BB69-23CF-44E3-9099-C40C66FF867C}">
                  <a14:compatExt spid="_x0000_s16437"/>
                </a:ext>
                <a:ext uri="{FF2B5EF4-FFF2-40B4-BE49-F238E27FC236}">
                  <a16:creationId xmlns:a16="http://schemas.microsoft.com/office/drawing/2014/main" id="{00000000-0008-0000-0100-00003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87</xdr:row>
          <xdr:rowOff>0</xdr:rowOff>
        </xdr:from>
        <xdr:to>
          <xdr:col>19</xdr:col>
          <xdr:colOff>0</xdr:colOff>
          <xdr:row>88</xdr:row>
          <xdr:rowOff>0</xdr:rowOff>
        </xdr:to>
        <xdr:sp macro="" textlink="">
          <xdr:nvSpPr>
            <xdr:cNvPr id="16438" name="Check Box 54" hidden="1">
              <a:extLst>
                <a:ext uri="{63B3BB69-23CF-44E3-9099-C40C66FF867C}">
                  <a14:compatExt spid="_x0000_s16438"/>
                </a:ext>
                <a:ext uri="{FF2B5EF4-FFF2-40B4-BE49-F238E27FC236}">
                  <a16:creationId xmlns:a16="http://schemas.microsoft.com/office/drawing/2014/main" id="{00000000-0008-0000-0100-00003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85</xdr:row>
          <xdr:rowOff>0</xdr:rowOff>
        </xdr:from>
        <xdr:to>
          <xdr:col>19</xdr:col>
          <xdr:colOff>0</xdr:colOff>
          <xdr:row>86</xdr:row>
          <xdr:rowOff>0</xdr:rowOff>
        </xdr:to>
        <xdr:sp macro="" textlink="">
          <xdr:nvSpPr>
            <xdr:cNvPr id="16439" name="Check Box 55" hidden="1">
              <a:extLst>
                <a:ext uri="{63B3BB69-23CF-44E3-9099-C40C66FF867C}">
                  <a14:compatExt spid="_x0000_s16439"/>
                </a:ext>
                <a:ext uri="{FF2B5EF4-FFF2-40B4-BE49-F238E27FC236}">
                  <a16:creationId xmlns:a16="http://schemas.microsoft.com/office/drawing/2014/main" id="{00000000-0008-0000-0100-00003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85</xdr:row>
          <xdr:rowOff>0</xdr:rowOff>
        </xdr:from>
        <xdr:to>
          <xdr:col>26</xdr:col>
          <xdr:colOff>0</xdr:colOff>
          <xdr:row>86</xdr:row>
          <xdr:rowOff>0</xdr:rowOff>
        </xdr:to>
        <xdr:sp macro="" textlink="">
          <xdr:nvSpPr>
            <xdr:cNvPr id="16440" name="Check Box 56" hidden="1">
              <a:extLst>
                <a:ext uri="{63B3BB69-23CF-44E3-9099-C40C66FF867C}">
                  <a14:compatExt spid="_x0000_s16440"/>
                </a:ext>
                <a:ext uri="{FF2B5EF4-FFF2-40B4-BE49-F238E27FC236}">
                  <a16:creationId xmlns:a16="http://schemas.microsoft.com/office/drawing/2014/main" id="{00000000-0008-0000-0100-00003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88</xdr:row>
          <xdr:rowOff>0</xdr:rowOff>
        </xdr:from>
        <xdr:to>
          <xdr:col>13</xdr:col>
          <xdr:colOff>0</xdr:colOff>
          <xdr:row>89</xdr:row>
          <xdr:rowOff>0</xdr:rowOff>
        </xdr:to>
        <xdr:sp macro="" textlink="">
          <xdr:nvSpPr>
            <xdr:cNvPr id="16441" name="Check Box 57" hidden="1">
              <a:extLst>
                <a:ext uri="{63B3BB69-23CF-44E3-9099-C40C66FF867C}">
                  <a14:compatExt spid="_x0000_s16441"/>
                </a:ext>
                <a:ext uri="{FF2B5EF4-FFF2-40B4-BE49-F238E27FC236}">
                  <a16:creationId xmlns:a16="http://schemas.microsoft.com/office/drawing/2014/main" id="{00000000-0008-0000-0100-00003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93</xdr:row>
          <xdr:rowOff>0</xdr:rowOff>
        </xdr:from>
        <xdr:to>
          <xdr:col>13</xdr:col>
          <xdr:colOff>0</xdr:colOff>
          <xdr:row>94</xdr:row>
          <xdr:rowOff>0</xdr:rowOff>
        </xdr:to>
        <xdr:sp macro="" textlink="">
          <xdr:nvSpPr>
            <xdr:cNvPr id="16444" name="Check Box 60" hidden="1">
              <a:extLst>
                <a:ext uri="{63B3BB69-23CF-44E3-9099-C40C66FF867C}">
                  <a14:compatExt spid="_x0000_s16444"/>
                </a:ext>
                <a:ext uri="{FF2B5EF4-FFF2-40B4-BE49-F238E27FC236}">
                  <a16:creationId xmlns:a16="http://schemas.microsoft.com/office/drawing/2014/main" id="{00000000-0008-0000-0100-00003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97</xdr:row>
          <xdr:rowOff>0</xdr:rowOff>
        </xdr:from>
        <xdr:to>
          <xdr:col>29</xdr:col>
          <xdr:colOff>0</xdr:colOff>
          <xdr:row>98</xdr:row>
          <xdr:rowOff>0</xdr:rowOff>
        </xdr:to>
        <xdr:sp macro="" textlink="">
          <xdr:nvSpPr>
            <xdr:cNvPr id="16445" name="Check Box 61" hidden="1">
              <a:extLst>
                <a:ext uri="{63B3BB69-23CF-44E3-9099-C40C66FF867C}">
                  <a14:compatExt spid="_x0000_s16445"/>
                </a:ext>
                <a:ext uri="{FF2B5EF4-FFF2-40B4-BE49-F238E27FC236}">
                  <a16:creationId xmlns:a16="http://schemas.microsoft.com/office/drawing/2014/main" id="{00000000-0008-0000-0100-00003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97</xdr:row>
          <xdr:rowOff>0</xdr:rowOff>
        </xdr:from>
        <xdr:to>
          <xdr:col>25</xdr:col>
          <xdr:colOff>0</xdr:colOff>
          <xdr:row>98</xdr:row>
          <xdr:rowOff>0</xdr:rowOff>
        </xdr:to>
        <xdr:sp macro="" textlink="">
          <xdr:nvSpPr>
            <xdr:cNvPr id="16446" name="Check Box 62" hidden="1">
              <a:extLst>
                <a:ext uri="{63B3BB69-23CF-44E3-9099-C40C66FF867C}">
                  <a14:compatExt spid="_x0000_s16446"/>
                </a:ext>
                <a:ext uri="{FF2B5EF4-FFF2-40B4-BE49-F238E27FC236}">
                  <a16:creationId xmlns:a16="http://schemas.microsoft.com/office/drawing/2014/main" id="{00000000-0008-0000-0100-00003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25</xdr:row>
          <xdr:rowOff>0</xdr:rowOff>
        </xdr:from>
        <xdr:to>
          <xdr:col>19</xdr:col>
          <xdr:colOff>0</xdr:colOff>
          <xdr:row>27</xdr:row>
          <xdr:rowOff>38100</xdr:rowOff>
        </xdr:to>
        <xdr:sp macro="" textlink="">
          <xdr:nvSpPr>
            <xdr:cNvPr id="16447" name="Check Box 63" hidden="1">
              <a:extLst>
                <a:ext uri="{63B3BB69-23CF-44E3-9099-C40C66FF867C}">
                  <a14:compatExt spid="_x0000_s16447"/>
                </a:ext>
                <a:ext uri="{FF2B5EF4-FFF2-40B4-BE49-F238E27FC236}">
                  <a16:creationId xmlns:a16="http://schemas.microsoft.com/office/drawing/2014/main" id="{00000000-0008-0000-0100-00003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25</xdr:row>
          <xdr:rowOff>0</xdr:rowOff>
        </xdr:from>
        <xdr:to>
          <xdr:col>22</xdr:col>
          <xdr:colOff>0</xdr:colOff>
          <xdr:row>27</xdr:row>
          <xdr:rowOff>38100</xdr:rowOff>
        </xdr:to>
        <xdr:sp macro="" textlink="">
          <xdr:nvSpPr>
            <xdr:cNvPr id="16448" name="Check Box 64" hidden="1">
              <a:extLst>
                <a:ext uri="{63B3BB69-23CF-44E3-9099-C40C66FF867C}">
                  <a14:compatExt spid="_x0000_s16448"/>
                </a:ext>
                <a:ext uri="{FF2B5EF4-FFF2-40B4-BE49-F238E27FC236}">
                  <a16:creationId xmlns:a16="http://schemas.microsoft.com/office/drawing/2014/main" id="{00000000-0008-0000-0100-00004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25</xdr:row>
          <xdr:rowOff>0</xdr:rowOff>
        </xdr:from>
        <xdr:to>
          <xdr:col>26</xdr:col>
          <xdr:colOff>0</xdr:colOff>
          <xdr:row>27</xdr:row>
          <xdr:rowOff>38100</xdr:rowOff>
        </xdr:to>
        <xdr:sp macro="" textlink="">
          <xdr:nvSpPr>
            <xdr:cNvPr id="16449" name="Check Box 65" hidden="1">
              <a:extLst>
                <a:ext uri="{63B3BB69-23CF-44E3-9099-C40C66FF867C}">
                  <a14:compatExt spid="_x0000_s16449"/>
                </a:ext>
                <a:ext uri="{FF2B5EF4-FFF2-40B4-BE49-F238E27FC236}">
                  <a16:creationId xmlns:a16="http://schemas.microsoft.com/office/drawing/2014/main" id="{00000000-0008-0000-0100-00004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25</xdr:row>
          <xdr:rowOff>0</xdr:rowOff>
        </xdr:from>
        <xdr:to>
          <xdr:col>12</xdr:col>
          <xdr:colOff>0</xdr:colOff>
          <xdr:row>27</xdr:row>
          <xdr:rowOff>38100</xdr:rowOff>
        </xdr:to>
        <xdr:sp macro="" textlink="">
          <xdr:nvSpPr>
            <xdr:cNvPr id="16450" name="Check Box 66" hidden="1">
              <a:extLst>
                <a:ext uri="{63B3BB69-23CF-44E3-9099-C40C66FF867C}">
                  <a14:compatExt spid="_x0000_s16450"/>
                </a:ext>
                <a:ext uri="{FF2B5EF4-FFF2-40B4-BE49-F238E27FC236}">
                  <a16:creationId xmlns:a16="http://schemas.microsoft.com/office/drawing/2014/main" id="{00000000-0008-0000-0100-00004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25</xdr:row>
          <xdr:rowOff>0</xdr:rowOff>
        </xdr:from>
        <xdr:to>
          <xdr:col>30</xdr:col>
          <xdr:colOff>0</xdr:colOff>
          <xdr:row>27</xdr:row>
          <xdr:rowOff>38100</xdr:rowOff>
        </xdr:to>
        <xdr:sp macro="" textlink="">
          <xdr:nvSpPr>
            <xdr:cNvPr id="16451" name="Check Box 67" hidden="1">
              <a:extLst>
                <a:ext uri="{63B3BB69-23CF-44E3-9099-C40C66FF867C}">
                  <a14:compatExt spid="_x0000_s16451"/>
                </a:ext>
                <a:ext uri="{FF2B5EF4-FFF2-40B4-BE49-F238E27FC236}">
                  <a16:creationId xmlns:a16="http://schemas.microsoft.com/office/drawing/2014/main" id="{00000000-0008-0000-0100-00004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39</xdr:row>
          <xdr:rowOff>0</xdr:rowOff>
        </xdr:from>
        <xdr:to>
          <xdr:col>11</xdr:col>
          <xdr:colOff>99060</xdr:colOff>
          <xdr:row>42</xdr:row>
          <xdr:rowOff>83820</xdr:rowOff>
        </xdr:to>
        <xdr:sp macro="" textlink="">
          <xdr:nvSpPr>
            <xdr:cNvPr id="16452" name="Check Box 68" hidden="1">
              <a:extLst>
                <a:ext uri="{63B3BB69-23CF-44E3-9099-C40C66FF867C}">
                  <a14:compatExt spid="_x0000_s16452"/>
                </a:ext>
                <a:ext uri="{FF2B5EF4-FFF2-40B4-BE49-F238E27FC236}">
                  <a16:creationId xmlns:a16="http://schemas.microsoft.com/office/drawing/2014/main" id="{00000000-0008-0000-0100-00004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39</xdr:row>
          <xdr:rowOff>0</xdr:rowOff>
        </xdr:from>
        <xdr:to>
          <xdr:col>14</xdr:col>
          <xdr:colOff>144780</xdr:colOff>
          <xdr:row>42</xdr:row>
          <xdr:rowOff>83820</xdr:rowOff>
        </xdr:to>
        <xdr:sp macro="" textlink="">
          <xdr:nvSpPr>
            <xdr:cNvPr id="16453" name="Check Box 69" hidden="1">
              <a:extLst>
                <a:ext uri="{63B3BB69-23CF-44E3-9099-C40C66FF867C}">
                  <a14:compatExt spid="_x0000_s16453"/>
                </a:ext>
                <a:ext uri="{FF2B5EF4-FFF2-40B4-BE49-F238E27FC236}">
                  <a16:creationId xmlns:a16="http://schemas.microsoft.com/office/drawing/2014/main" id="{00000000-0008-0000-0100-00004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76200</xdr:colOff>
          <xdr:row>40</xdr:row>
          <xdr:rowOff>22860</xdr:rowOff>
        </xdr:from>
        <xdr:to>
          <xdr:col>26</xdr:col>
          <xdr:colOff>76200</xdr:colOff>
          <xdr:row>42</xdr:row>
          <xdr:rowOff>182880</xdr:rowOff>
        </xdr:to>
        <xdr:sp macro="" textlink="">
          <xdr:nvSpPr>
            <xdr:cNvPr id="16454" name="Check Box 70" hidden="1">
              <a:extLst>
                <a:ext uri="{63B3BB69-23CF-44E3-9099-C40C66FF867C}">
                  <a14:compatExt spid="_x0000_s16454"/>
                </a:ext>
                <a:ext uri="{FF2B5EF4-FFF2-40B4-BE49-F238E27FC236}">
                  <a16:creationId xmlns:a16="http://schemas.microsoft.com/office/drawing/2014/main" id="{00000000-0008-0000-0100-00004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48</xdr:row>
          <xdr:rowOff>0</xdr:rowOff>
        </xdr:from>
        <xdr:to>
          <xdr:col>11</xdr:col>
          <xdr:colOff>0</xdr:colOff>
          <xdr:row>49</xdr:row>
          <xdr:rowOff>0</xdr:rowOff>
        </xdr:to>
        <xdr:sp macro="" textlink="">
          <xdr:nvSpPr>
            <xdr:cNvPr id="16455" name="Check Box 71" hidden="1">
              <a:extLst>
                <a:ext uri="{63B3BB69-23CF-44E3-9099-C40C66FF867C}">
                  <a14:compatExt spid="_x0000_s16455"/>
                </a:ext>
                <a:ext uri="{FF2B5EF4-FFF2-40B4-BE49-F238E27FC236}">
                  <a16:creationId xmlns:a16="http://schemas.microsoft.com/office/drawing/2014/main" id="{00000000-0008-0000-0100-00004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50</xdr:row>
          <xdr:rowOff>0</xdr:rowOff>
        </xdr:from>
        <xdr:to>
          <xdr:col>11</xdr:col>
          <xdr:colOff>0</xdr:colOff>
          <xdr:row>51</xdr:row>
          <xdr:rowOff>0</xdr:rowOff>
        </xdr:to>
        <xdr:sp macro="" textlink="">
          <xdr:nvSpPr>
            <xdr:cNvPr id="16456" name="Check Box 72" hidden="1">
              <a:extLst>
                <a:ext uri="{63B3BB69-23CF-44E3-9099-C40C66FF867C}">
                  <a14:compatExt spid="_x0000_s16456"/>
                </a:ext>
                <a:ext uri="{FF2B5EF4-FFF2-40B4-BE49-F238E27FC236}">
                  <a16:creationId xmlns:a16="http://schemas.microsoft.com/office/drawing/2014/main" id="{00000000-0008-0000-0100-00004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50</xdr:row>
          <xdr:rowOff>228600</xdr:rowOff>
        </xdr:from>
        <xdr:to>
          <xdr:col>18</xdr:col>
          <xdr:colOff>0</xdr:colOff>
          <xdr:row>52</xdr:row>
          <xdr:rowOff>0</xdr:rowOff>
        </xdr:to>
        <xdr:sp macro="" textlink="">
          <xdr:nvSpPr>
            <xdr:cNvPr id="16457" name="Check Box 73" hidden="1">
              <a:extLst>
                <a:ext uri="{63B3BB69-23CF-44E3-9099-C40C66FF867C}">
                  <a14:compatExt spid="_x0000_s16457"/>
                </a:ext>
                <a:ext uri="{FF2B5EF4-FFF2-40B4-BE49-F238E27FC236}">
                  <a16:creationId xmlns:a16="http://schemas.microsoft.com/office/drawing/2014/main" id="{00000000-0008-0000-0100-00004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52</xdr:row>
          <xdr:rowOff>0</xdr:rowOff>
        </xdr:from>
        <xdr:to>
          <xdr:col>17</xdr:col>
          <xdr:colOff>0</xdr:colOff>
          <xdr:row>53</xdr:row>
          <xdr:rowOff>0</xdr:rowOff>
        </xdr:to>
        <xdr:sp macro="" textlink="">
          <xdr:nvSpPr>
            <xdr:cNvPr id="16458" name="Check Box 74" hidden="1">
              <a:extLst>
                <a:ext uri="{63B3BB69-23CF-44E3-9099-C40C66FF867C}">
                  <a14:compatExt spid="_x0000_s16458"/>
                </a:ext>
                <a:ext uri="{FF2B5EF4-FFF2-40B4-BE49-F238E27FC236}">
                  <a16:creationId xmlns:a16="http://schemas.microsoft.com/office/drawing/2014/main" id="{00000000-0008-0000-0100-00004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92</xdr:row>
          <xdr:rowOff>0</xdr:rowOff>
        </xdr:from>
        <xdr:to>
          <xdr:col>29</xdr:col>
          <xdr:colOff>0</xdr:colOff>
          <xdr:row>93</xdr:row>
          <xdr:rowOff>0</xdr:rowOff>
        </xdr:to>
        <xdr:sp macro="" textlink="">
          <xdr:nvSpPr>
            <xdr:cNvPr id="16461" name="Check Box 77" hidden="1">
              <a:extLst>
                <a:ext uri="{63B3BB69-23CF-44E3-9099-C40C66FF867C}">
                  <a14:compatExt spid="_x0000_s16461"/>
                </a:ext>
                <a:ext uri="{FF2B5EF4-FFF2-40B4-BE49-F238E27FC236}">
                  <a16:creationId xmlns:a16="http://schemas.microsoft.com/office/drawing/2014/main" id="{00000000-0008-0000-0100-00004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45</xdr:row>
          <xdr:rowOff>0</xdr:rowOff>
        </xdr:from>
        <xdr:to>
          <xdr:col>29</xdr:col>
          <xdr:colOff>0</xdr:colOff>
          <xdr:row>46</xdr:row>
          <xdr:rowOff>0</xdr:rowOff>
        </xdr:to>
        <xdr:sp macro="" textlink="">
          <xdr:nvSpPr>
            <xdr:cNvPr id="16464" name="Check Box 80" hidden="1">
              <a:extLst>
                <a:ext uri="{63B3BB69-23CF-44E3-9099-C40C66FF867C}">
                  <a14:compatExt spid="_x0000_s16464"/>
                </a:ext>
                <a:ext uri="{FF2B5EF4-FFF2-40B4-BE49-F238E27FC236}">
                  <a16:creationId xmlns:a16="http://schemas.microsoft.com/office/drawing/2014/main" id="{00000000-0008-0000-0100-00005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213360</xdr:colOff>
          <xdr:row>45</xdr:row>
          <xdr:rowOff>228600</xdr:rowOff>
        </xdr:from>
        <xdr:to>
          <xdr:col>26</xdr:col>
          <xdr:colOff>0</xdr:colOff>
          <xdr:row>47</xdr:row>
          <xdr:rowOff>0</xdr:rowOff>
        </xdr:to>
        <xdr:sp macro="" textlink="">
          <xdr:nvSpPr>
            <xdr:cNvPr id="16465" name="Check Box 81" hidden="1">
              <a:extLst>
                <a:ext uri="{63B3BB69-23CF-44E3-9099-C40C66FF867C}">
                  <a14:compatExt spid="_x0000_s16465"/>
                </a:ext>
                <a:ext uri="{FF2B5EF4-FFF2-40B4-BE49-F238E27FC236}">
                  <a16:creationId xmlns:a16="http://schemas.microsoft.com/office/drawing/2014/main" id="{00000000-0008-0000-0100-00005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47</xdr:row>
          <xdr:rowOff>0</xdr:rowOff>
        </xdr:from>
        <xdr:to>
          <xdr:col>23</xdr:col>
          <xdr:colOff>0</xdr:colOff>
          <xdr:row>48</xdr:row>
          <xdr:rowOff>0</xdr:rowOff>
        </xdr:to>
        <xdr:sp macro="" textlink="">
          <xdr:nvSpPr>
            <xdr:cNvPr id="16466" name="Check Box 82" hidden="1">
              <a:extLst>
                <a:ext uri="{63B3BB69-23CF-44E3-9099-C40C66FF867C}">
                  <a14:compatExt spid="_x0000_s16466"/>
                </a:ext>
                <a:ext uri="{FF2B5EF4-FFF2-40B4-BE49-F238E27FC236}">
                  <a16:creationId xmlns:a16="http://schemas.microsoft.com/office/drawing/2014/main" id="{00000000-0008-0000-0100-00005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46</xdr:row>
          <xdr:rowOff>0</xdr:rowOff>
        </xdr:from>
        <xdr:to>
          <xdr:col>30</xdr:col>
          <xdr:colOff>0</xdr:colOff>
          <xdr:row>47</xdr:row>
          <xdr:rowOff>0</xdr:rowOff>
        </xdr:to>
        <xdr:sp macro="" textlink="">
          <xdr:nvSpPr>
            <xdr:cNvPr id="16467" name="Check Box 83" hidden="1">
              <a:extLst>
                <a:ext uri="{63B3BB69-23CF-44E3-9099-C40C66FF867C}">
                  <a14:compatExt spid="_x0000_s16467"/>
                </a:ext>
                <a:ext uri="{FF2B5EF4-FFF2-40B4-BE49-F238E27FC236}">
                  <a16:creationId xmlns:a16="http://schemas.microsoft.com/office/drawing/2014/main" id="{00000000-0008-0000-0100-00005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45</xdr:row>
          <xdr:rowOff>0</xdr:rowOff>
        </xdr:from>
        <xdr:to>
          <xdr:col>24</xdr:col>
          <xdr:colOff>0</xdr:colOff>
          <xdr:row>46</xdr:row>
          <xdr:rowOff>0</xdr:rowOff>
        </xdr:to>
        <xdr:sp macro="" textlink="">
          <xdr:nvSpPr>
            <xdr:cNvPr id="16468" name="Check Box 84" hidden="1">
              <a:extLst>
                <a:ext uri="{63B3BB69-23CF-44E3-9099-C40C66FF867C}">
                  <a14:compatExt spid="_x0000_s16468"/>
                </a:ext>
                <a:ext uri="{FF2B5EF4-FFF2-40B4-BE49-F238E27FC236}">
                  <a16:creationId xmlns:a16="http://schemas.microsoft.com/office/drawing/2014/main" id="{00000000-0008-0000-0100-00005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44</xdr:row>
          <xdr:rowOff>0</xdr:rowOff>
        </xdr:from>
        <xdr:to>
          <xdr:col>18</xdr:col>
          <xdr:colOff>0</xdr:colOff>
          <xdr:row>45</xdr:row>
          <xdr:rowOff>0</xdr:rowOff>
        </xdr:to>
        <xdr:sp macro="" textlink="">
          <xdr:nvSpPr>
            <xdr:cNvPr id="16469" name="Check Box 85" hidden="1">
              <a:extLst>
                <a:ext uri="{63B3BB69-23CF-44E3-9099-C40C66FF867C}">
                  <a14:compatExt spid="_x0000_s16469"/>
                </a:ext>
                <a:ext uri="{FF2B5EF4-FFF2-40B4-BE49-F238E27FC236}">
                  <a16:creationId xmlns:a16="http://schemas.microsoft.com/office/drawing/2014/main" id="{00000000-0008-0000-0100-00005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0</xdr:rowOff>
        </xdr:from>
        <xdr:to>
          <xdr:col>5</xdr:col>
          <xdr:colOff>0</xdr:colOff>
          <xdr:row>3</xdr:row>
          <xdr:rowOff>0</xdr:rowOff>
        </xdr:to>
        <xdr:sp macro="" textlink="">
          <xdr:nvSpPr>
            <xdr:cNvPr id="16470" name="Check Box 86" hidden="1">
              <a:extLst>
                <a:ext uri="{63B3BB69-23CF-44E3-9099-C40C66FF867C}">
                  <a14:compatExt spid="_x0000_s16470"/>
                </a:ext>
                <a:ext uri="{FF2B5EF4-FFF2-40B4-BE49-F238E27FC236}">
                  <a16:creationId xmlns:a16="http://schemas.microsoft.com/office/drawing/2014/main" id="{00000000-0008-0000-0100-00005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213360</xdr:colOff>
          <xdr:row>84</xdr:row>
          <xdr:rowOff>0</xdr:rowOff>
        </xdr:from>
        <xdr:to>
          <xdr:col>10</xdr:col>
          <xdr:colOff>0</xdr:colOff>
          <xdr:row>85</xdr:row>
          <xdr:rowOff>0</xdr:rowOff>
        </xdr:to>
        <xdr:sp macro="" textlink="">
          <xdr:nvSpPr>
            <xdr:cNvPr id="16518" name="Check Box 134" hidden="1">
              <a:extLst>
                <a:ext uri="{63B3BB69-23CF-44E3-9099-C40C66FF867C}">
                  <a14:compatExt spid="_x0000_s16518"/>
                </a:ext>
                <a:ext uri="{FF2B5EF4-FFF2-40B4-BE49-F238E27FC236}">
                  <a16:creationId xmlns:a16="http://schemas.microsoft.com/office/drawing/2014/main" id="{00000000-0008-0000-0100-00008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213360</xdr:colOff>
          <xdr:row>84</xdr:row>
          <xdr:rowOff>0</xdr:rowOff>
        </xdr:from>
        <xdr:to>
          <xdr:col>19</xdr:col>
          <xdr:colOff>0</xdr:colOff>
          <xdr:row>85</xdr:row>
          <xdr:rowOff>0</xdr:rowOff>
        </xdr:to>
        <xdr:sp macro="" textlink="">
          <xdr:nvSpPr>
            <xdr:cNvPr id="16521" name="Check Box 137" hidden="1">
              <a:extLst>
                <a:ext uri="{63B3BB69-23CF-44E3-9099-C40C66FF867C}">
                  <a14:compatExt spid="_x0000_s16521"/>
                </a:ext>
                <a:ext uri="{FF2B5EF4-FFF2-40B4-BE49-F238E27FC236}">
                  <a16:creationId xmlns:a16="http://schemas.microsoft.com/office/drawing/2014/main" id="{00000000-0008-0000-0100-00008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94</xdr:row>
          <xdr:rowOff>0</xdr:rowOff>
        </xdr:from>
        <xdr:to>
          <xdr:col>11</xdr:col>
          <xdr:colOff>0</xdr:colOff>
          <xdr:row>96</xdr:row>
          <xdr:rowOff>0</xdr:rowOff>
        </xdr:to>
        <xdr:sp macro="" textlink="">
          <xdr:nvSpPr>
            <xdr:cNvPr id="16522" name="Check Box 138" hidden="1">
              <a:extLst>
                <a:ext uri="{63B3BB69-23CF-44E3-9099-C40C66FF867C}">
                  <a14:compatExt spid="_x0000_s16522"/>
                </a:ext>
                <a:ext uri="{FF2B5EF4-FFF2-40B4-BE49-F238E27FC236}">
                  <a16:creationId xmlns:a16="http://schemas.microsoft.com/office/drawing/2014/main" id="{00000000-0008-0000-0100-00008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94</xdr:row>
          <xdr:rowOff>0</xdr:rowOff>
        </xdr:from>
        <xdr:to>
          <xdr:col>11</xdr:col>
          <xdr:colOff>0</xdr:colOff>
          <xdr:row>96</xdr:row>
          <xdr:rowOff>0</xdr:rowOff>
        </xdr:to>
        <xdr:sp macro="" textlink="">
          <xdr:nvSpPr>
            <xdr:cNvPr id="16523" name="Check Box 139" hidden="1">
              <a:extLst>
                <a:ext uri="{63B3BB69-23CF-44E3-9099-C40C66FF867C}">
                  <a14:compatExt spid="_x0000_s16523"/>
                </a:ext>
                <a:ext uri="{FF2B5EF4-FFF2-40B4-BE49-F238E27FC236}">
                  <a16:creationId xmlns:a16="http://schemas.microsoft.com/office/drawing/2014/main" id="{00000000-0008-0000-0100-00008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94</xdr:row>
          <xdr:rowOff>0</xdr:rowOff>
        </xdr:from>
        <xdr:to>
          <xdr:col>17</xdr:col>
          <xdr:colOff>0</xdr:colOff>
          <xdr:row>96</xdr:row>
          <xdr:rowOff>0</xdr:rowOff>
        </xdr:to>
        <xdr:sp macro="" textlink="">
          <xdr:nvSpPr>
            <xdr:cNvPr id="16524" name="Check Box 140" hidden="1">
              <a:extLst>
                <a:ext uri="{63B3BB69-23CF-44E3-9099-C40C66FF867C}">
                  <a14:compatExt spid="_x0000_s16524"/>
                </a:ext>
                <a:ext uri="{FF2B5EF4-FFF2-40B4-BE49-F238E27FC236}">
                  <a16:creationId xmlns:a16="http://schemas.microsoft.com/office/drawing/2014/main" id="{00000000-0008-0000-0100-00008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94</xdr:row>
          <xdr:rowOff>0</xdr:rowOff>
        </xdr:from>
        <xdr:to>
          <xdr:col>17</xdr:col>
          <xdr:colOff>0</xdr:colOff>
          <xdr:row>96</xdr:row>
          <xdr:rowOff>0</xdr:rowOff>
        </xdr:to>
        <xdr:sp macro="" textlink="">
          <xdr:nvSpPr>
            <xdr:cNvPr id="16525" name="Check Box 141" hidden="1">
              <a:extLst>
                <a:ext uri="{63B3BB69-23CF-44E3-9099-C40C66FF867C}">
                  <a14:compatExt spid="_x0000_s16525"/>
                </a:ext>
                <a:ext uri="{FF2B5EF4-FFF2-40B4-BE49-F238E27FC236}">
                  <a16:creationId xmlns:a16="http://schemas.microsoft.com/office/drawing/2014/main" id="{00000000-0008-0000-0100-00008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54</xdr:row>
          <xdr:rowOff>0</xdr:rowOff>
        </xdr:from>
        <xdr:to>
          <xdr:col>19</xdr:col>
          <xdr:colOff>0</xdr:colOff>
          <xdr:row>55</xdr:row>
          <xdr:rowOff>0</xdr:rowOff>
        </xdr:to>
        <xdr:sp macro="" textlink="">
          <xdr:nvSpPr>
            <xdr:cNvPr id="16538" name="Check Box 154" hidden="1">
              <a:extLst>
                <a:ext uri="{63B3BB69-23CF-44E3-9099-C40C66FF867C}">
                  <a14:compatExt spid="_x0000_s16538"/>
                </a:ext>
                <a:ext uri="{FF2B5EF4-FFF2-40B4-BE49-F238E27FC236}">
                  <a16:creationId xmlns:a16="http://schemas.microsoft.com/office/drawing/2014/main" id="{00000000-0008-0000-0100-00009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57</xdr:row>
          <xdr:rowOff>0</xdr:rowOff>
        </xdr:from>
        <xdr:to>
          <xdr:col>20</xdr:col>
          <xdr:colOff>0</xdr:colOff>
          <xdr:row>58</xdr:row>
          <xdr:rowOff>0</xdr:rowOff>
        </xdr:to>
        <xdr:sp macro="" textlink="">
          <xdr:nvSpPr>
            <xdr:cNvPr id="16539" name="Check Box 155" hidden="1">
              <a:extLst>
                <a:ext uri="{63B3BB69-23CF-44E3-9099-C40C66FF867C}">
                  <a14:compatExt spid="_x0000_s16539"/>
                </a:ext>
                <a:ext uri="{FF2B5EF4-FFF2-40B4-BE49-F238E27FC236}">
                  <a16:creationId xmlns:a16="http://schemas.microsoft.com/office/drawing/2014/main" id="{00000000-0008-0000-0100-00009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63</xdr:row>
          <xdr:rowOff>0</xdr:rowOff>
        </xdr:from>
        <xdr:to>
          <xdr:col>15</xdr:col>
          <xdr:colOff>0</xdr:colOff>
          <xdr:row>65</xdr:row>
          <xdr:rowOff>0</xdr:rowOff>
        </xdr:to>
        <xdr:sp macro="" textlink="">
          <xdr:nvSpPr>
            <xdr:cNvPr id="16540" name="Check Box 156" hidden="1">
              <a:extLst>
                <a:ext uri="{63B3BB69-23CF-44E3-9099-C40C66FF867C}">
                  <a14:compatExt spid="_x0000_s16540"/>
                </a:ext>
                <a:ext uri="{FF2B5EF4-FFF2-40B4-BE49-F238E27FC236}">
                  <a16:creationId xmlns:a16="http://schemas.microsoft.com/office/drawing/2014/main" id="{00000000-0008-0000-0100-00009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213360</xdr:colOff>
          <xdr:row>63</xdr:row>
          <xdr:rowOff>0</xdr:rowOff>
        </xdr:from>
        <xdr:to>
          <xdr:col>22</xdr:col>
          <xdr:colOff>0</xdr:colOff>
          <xdr:row>65</xdr:row>
          <xdr:rowOff>0</xdr:rowOff>
        </xdr:to>
        <xdr:sp macro="" textlink="">
          <xdr:nvSpPr>
            <xdr:cNvPr id="16541" name="Check Box 157" hidden="1">
              <a:extLst>
                <a:ext uri="{63B3BB69-23CF-44E3-9099-C40C66FF867C}">
                  <a14:compatExt spid="_x0000_s16541"/>
                </a:ext>
                <a:ext uri="{FF2B5EF4-FFF2-40B4-BE49-F238E27FC236}">
                  <a16:creationId xmlns:a16="http://schemas.microsoft.com/office/drawing/2014/main" id="{00000000-0008-0000-0100-00009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65</xdr:row>
          <xdr:rowOff>0</xdr:rowOff>
        </xdr:from>
        <xdr:to>
          <xdr:col>23</xdr:col>
          <xdr:colOff>22860</xdr:colOff>
          <xdr:row>67</xdr:row>
          <xdr:rowOff>0</xdr:rowOff>
        </xdr:to>
        <xdr:sp macro="" textlink="">
          <xdr:nvSpPr>
            <xdr:cNvPr id="16542" name="Check Box 158" hidden="1">
              <a:extLst>
                <a:ext uri="{63B3BB69-23CF-44E3-9099-C40C66FF867C}">
                  <a14:compatExt spid="_x0000_s16542"/>
                </a:ext>
                <a:ext uri="{FF2B5EF4-FFF2-40B4-BE49-F238E27FC236}">
                  <a16:creationId xmlns:a16="http://schemas.microsoft.com/office/drawing/2014/main" id="{00000000-0008-0000-0100-00009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65</xdr:row>
          <xdr:rowOff>0</xdr:rowOff>
        </xdr:from>
        <xdr:to>
          <xdr:col>14</xdr:col>
          <xdr:colOff>121920</xdr:colOff>
          <xdr:row>67</xdr:row>
          <xdr:rowOff>0</xdr:rowOff>
        </xdr:to>
        <xdr:sp macro="" textlink="">
          <xdr:nvSpPr>
            <xdr:cNvPr id="16543" name="Check Box 159" hidden="1">
              <a:extLst>
                <a:ext uri="{63B3BB69-23CF-44E3-9099-C40C66FF867C}">
                  <a14:compatExt spid="_x0000_s16543"/>
                </a:ext>
                <a:ext uri="{FF2B5EF4-FFF2-40B4-BE49-F238E27FC236}">
                  <a16:creationId xmlns:a16="http://schemas.microsoft.com/office/drawing/2014/main" id="{00000000-0008-0000-0100-00009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67</xdr:row>
          <xdr:rowOff>0</xdr:rowOff>
        </xdr:from>
        <xdr:to>
          <xdr:col>19</xdr:col>
          <xdr:colOff>0</xdr:colOff>
          <xdr:row>68</xdr:row>
          <xdr:rowOff>0</xdr:rowOff>
        </xdr:to>
        <xdr:sp macro="" textlink="">
          <xdr:nvSpPr>
            <xdr:cNvPr id="16544" name="Check Box 160" hidden="1">
              <a:extLst>
                <a:ext uri="{63B3BB69-23CF-44E3-9099-C40C66FF867C}">
                  <a14:compatExt spid="_x0000_s16544"/>
                </a:ext>
                <a:ext uri="{FF2B5EF4-FFF2-40B4-BE49-F238E27FC236}">
                  <a16:creationId xmlns:a16="http://schemas.microsoft.com/office/drawing/2014/main" id="{00000000-0008-0000-0100-0000A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70</xdr:row>
          <xdr:rowOff>228600</xdr:rowOff>
        </xdr:from>
        <xdr:to>
          <xdr:col>20</xdr:col>
          <xdr:colOff>0</xdr:colOff>
          <xdr:row>72</xdr:row>
          <xdr:rowOff>0</xdr:rowOff>
        </xdr:to>
        <xdr:sp macro="" textlink="">
          <xdr:nvSpPr>
            <xdr:cNvPr id="16545" name="Check Box 161" hidden="1">
              <a:extLst>
                <a:ext uri="{63B3BB69-23CF-44E3-9099-C40C66FF867C}">
                  <a14:compatExt spid="_x0000_s16545"/>
                </a:ext>
                <a:ext uri="{FF2B5EF4-FFF2-40B4-BE49-F238E27FC236}">
                  <a16:creationId xmlns:a16="http://schemas.microsoft.com/office/drawing/2014/main" id="{00000000-0008-0000-0100-0000A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58</xdr:row>
          <xdr:rowOff>0</xdr:rowOff>
        </xdr:from>
        <xdr:to>
          <xdr:col>19</xdr:col>
          <xdr:colOff>0</xdr:colOff>
          <xdr:row>59</xdr:row>
          <xdr:rowOff>0</xdr:rowOff>
        </xdr:to>
        <xdr:sp macro="" textlink="">
          <xdr:nvSpPr>
            <xdr:cNvPr id="16546" name="Check Box 162" hidden="1">
              <a:extLst>
                <a:ext uri="{63B3BB69-23CF-44E3-9099-C40C66FF867C}">
                  <a14:compatExt spid="_x0000_s16546"/>
                </a:ext>
                <a:ext uri="{FF2B5EF4-FFF2-40B4-BE49-F238E27FC236}">
                  <a16:creationId xmlns:a16="http://schemas.microsoft.com/office/drawing/2014/main" id="{00000000-0008-0000-0100-0000A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62</xdr:row>
          <xdr:rowOff>0</xdr:rowOff>
        </xdr:from>
        <xdr:to>
          <xdr:col>20</xdr:col>
          <xdr:colOff>0</xdr:colOff>
          <xdr:row>63</xdr:row>
          <xdr:rowOff>0</xdr:rowOff>
        </xdr:to>
        <xdr:sp macro="" textlink="">
          <xdr:nvSpPr>
            <xdr:cNvPr id="16547" name="Check Box 163" hidden="1">
              <a:extLst>
                <a:ext uri="{63B3BB69-23CF-44E3-9099-C40C66FF867C}">
                  <a14:compatExt spid="_x0000_s16547"/>
                </a:ext>
                <a:ext uri="{FF2B5EF4-FFF2-40B4-BE49-F238E27FC236}">
                  <a16:creationId xmlns:a16="http://schemas.microsoft.com/office/drawing/2014/main" id="{00000000-0008-0000-0100-0000A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61</xdr:row>
          <xdr:rowOff>0</xdr:rowOff>
        </xdr:from>
        <xdr:to>
          <xdr:col>25</xdr:col>
          <xdr:colOff>0</xdr:colOff>
          <xdr:row>62</xdr:row>
          <xdr:rowOff>0</xdr:rowOff>
        </xdr:to>
        <xdr:sp macro="" textlink="">
          <xdr:nvSpPr>
            <xdr:cNvPr id="16548" name="Check Box 164" hidden="1">
              <a:extLst>
                <a:ext uri="{63B3BB69-23CF-44E3-9099-C40C66FF867C}">
                  <a14:compatExt spid="_x0000_s16548"/>
                </a:ext>
                <a:ext uri="{FF2B5EF4-FFF2-40B4-BE49-F238E27FC236}">
                  <a16:creationId xmlns:a16="http://schemas.microsoft.com/office/drawing/2014/main" id="{00000000-0008-0000-0100-0000A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61</xdr:row>
          <xdr:rowOff>0</xdr:rowOff>
        </xdr:from>
        <xdr:to>
          <xdr:col>29</xdr:col>
          <xdr:colOff>0</xdr:colOff>
          <xdr:row>62</xdr:row>
          <xdr:rowOff>0</xdr:rowOff>
        </xdr:to>
        <xdr:sp macro="" textlink="">
          <xdr:nvSpPr>
            <xdr:cNvPr id="16549" name="Check Box 165" hidden="1">
              <a:extLst>
                <a:ext uri="{63B3BB69-23CF-44E3-9099-C40C66FF867C}">
                  <a14:compatExt spid="_x0000_s16549"/>
                </a:ext>
                <a:ext uri="{FF2B5EF4-FFF2-40B4-BE49-F238E27FC236}">
                  <a16:creationId xmlns:a16="http://schemas.microsoft.com/office/drawing/2014/main" id="{00000000-0008-0000-0100-0000A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88</xdr:row>
          <xdr:rowOff>182880</xdr:rowOff>
        </xdr:from>
        <xdr:to>
          <xdr:col>11</xdr:col>
          <xdr:colOff>0</xdr:colOff>
          <xdr:row>90</xdr:row>
          <xdr:rowOff>68580</xdr:rowOff>
        </xdr:to>
        <xdr:sp macro="" textlink="">
          <xdr:nvSpPr>
            <xdr:cNvPr id="16555" name="Check Box 171" hidden="1">
              <a:extLst>
                <a:ext uri="{63B3BB69-23CF-44E3-9099-C40C66FF867C}">
                  <a14:compatExt spid="_x0000_s16555"/>
                </a:ext>
                <a:ext uri="{FF2B5EF4-FFF2-40B4-BE49-F238E27FC236}">
                  <a16:creationId xmlns:a16="http://schemas.microsoft.com/office/drawing/2014/main" id="{00000000-0008-0000-0100-0000A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160020</xdr:colOff>
          <xdr:row>88</xdr:row>
          <xdr:rowOff>175260</xdr:rowOff>
        </xdr:from>
        <xdr:to>
          <xdr:col>16</xdr:col>
          <xdr:colOff>160020</xdr:colOff>
          <xdr:row>90</xdr:row>
          <xdr:rowOff>60960</xdr:rowOff>
        </xdr:to>
        <xdr:sp macro="" textlink="">
          <xdr:nvSpPr>
            <xdr:cNvPr id="16560" name="Check Box 176" hidden="1">
              <a:extLst>
                <a:ext uri="{63B3BB69-23CF-44E3-9099-C40C66FF867C}">
                  <a14:compatExt spid="_x0000_s16560"/>
                </a:ext>
                <a:ext uri="{FF2B5EF4-FFF2-40B4-BE49-F238E27FC236}">
                  <a16:creationId xmlns:a16="http://schemas.microsoft.com/office/drawing/2014/main" id="{00000000-0008-0000-0100-0000B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198120</xdr:colOff>
          <xdr:row>40</xdr:row>
          <xdr:rowOff>182880</xdr:rowOff>
        </xdr:from>
        <xdr:to>
          <xdr:col>10</xdr:col>
          <xdr:colOff>198120</xdr:colOff>
          <xdr:row>44</xdr:row>
          <xdr:rowOff>38100</xdr:rowOff>
        </xdr:to>
        <xdr:sp macro="" textlink="">
          <xdr:nvSpPr>
            <xdr:cNvPr id="16565" name="Check Box 181" hidden="1">
              <a:extLst>
                <a:ext uri="{63B3BB69-23CF-44E3-9099-C40C66FF867C}">
                  <a14:compatExt spid="_x0000_s16565"/>
                </a:ext>
                <a:ext uri="{FF2B5EF4-FFF2-40B4-BE49-F238E27FC236}">
                  <a16:creationId xmlns:a16="http://schemas.microsoft.com/office/drawing/2014/main" id="{00000000-0008-0000-0100-0000B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54</xdr:row>
          <xdr:rowOff>0</xdr:rowOff>
        </xdr:from>
        <xdr:to>
          <xdr:col>19</xdr:col>
          <xdr:colOff>0</xdr:colOff>
          <xdr:row>55</xdr:row>
          <xdr:rowOff>0</xdr:rowOff>
        </xdr:to>
        <xdr:sp macro="" textlink="">
          <xdr:nvSpPr>
            <xdr:cNvPr id="17409" name="Check Box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2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57</xdr:row>
          <xdr:rowOff>0</xdr:rowOff>
        </xdr:from>
        <xdr:to>
          <xdr:col>20</xdr:col>
          <xdr:colOff>0</xdr:colOff>
          <xdr:row>58</xdr:row>
          <xdr:rowOff>0</xdr:rowOff>
        </xdr:to>
        <xdr:sp macro="" textlink="">
          <xdr:nvSpPr>
            <xdr:cNvPr id="17410" name="Check Box 2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2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63</xdr:row>
          <xdr:rowOff>0</xdr:rowOff>
        </xdr:from>
        <xdr:to>
          <xdr:col>15</xdr:col>
          <xdr:colOff>0</xdr:colOff>
          <xdr:row>65</xdr:row>
          <xdr:rowOff>0</xdr:rowOff>
        </xdr:to>
        <xdr:sp macro="" textlink="">
          <xdr:nvSpPr>
            <xdr:cNvPr id="17411" name="Check Box 3" hidden="1">
              <a:extLst>
                <a:ext uri="{63B3BB69-23CF-44E3-9099-C40C66FF867C}">
                  <a14:compatExt spid="_x0000_s17411"/>
                </a:ext>
                <a:ext uri="{FF2B5EF4-FFF2-40B4-BE49-F238E27FC236}">
                  <a16:creationId xmlns:a16="http://schemas.microsoft.com/office/drawing/2014/main" id="{00000000-0008-0000-0200-00000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213360</xdr:colOff>
          <xdr:row>63</xdr:row>
          <xdr:rowOff>0</xdr:rowOff>
        </xdr:from>
        <xdr:to>
          <xdr:col>22</xdr:col>
          <xdr:colOff>0</xdr:colOff>
          <xdr:row>65</xdr:row>
          <xdr:rowOff>0</xdr:rowOff>
        </xdr:to>
        <xdr:sp macro="" textlink="">
          <xdr:nvSpPr>
            <xdr:cNvPr id="17412" name="Check Box 4" hidden="1">
              <a:extLst>
                <a:ext uri="{63B3BB69-23CF-44E3-9099-C40C66FF867C}">
                  <a14:compatExt spid="_x0000_s17412"/>
                </a:ext>
                <a:ext uri="{FF2B5EF4-FFF2-40B4-BE49-F238E27FC236}">
                  <a16:creationId xmlns:a16="http://schemas.microsoft.com/office/drawing/2014/main" id="{00000000-0008-0000-0200-00000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65</xdr:row>
          <xdr:rowOff>0</xdr:rowOff>
        </xdr:from>
        <xdr:to>
          <xdr:col>17</xdr:col>
          <xdr:colOff>0</xdr:colOff>
          <xdr:row>67</xdr:row>
          <xdr:rowOff>0</xdr:rowOff>
        </xdr:to>
        <xdr:sp macro="" textlink="">
          <xdr:nvSpPr>
            <xdr:cNvPr id="17413" name="Check Box 5" hidden="1">
              <a:extLst>
                <a:ext uri="{63B3BB69-23CF-44E3-9099-C40C66FF867C}">
                  <a14:compatExt spid="_x0000_s17413"/>
                </a:ext>
                <a:ext uri="{FF2B5EF4-FFF2-40B4-BE49-F238E27FC236}">
                  <a16:creationId xmlns:a16="http://schemas.microsoft.com/office/drawing/2014/main" id="{00000000-0008-0000-0200-00000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213360</xdr:colOff>
          <xdr:row>65</xdr:row>
          <xdr:rowOff>0</xdr:rowOff>
        </xdr:from>
        <xdr:to>
          <xdr:col>11</xdr:col>
          <xdr:colOff>0</xdr:colOff>
          <xdr:row>67</xdr:row>
          <xdr:rowOff>0</xdr:rowOff>
        </xdr:to>
        <xdr:sp macro="" textlink="">
          <xdr:nvSpPr>
            <xdr:cNvPr id="17414" name="Check Box 6" hidden="1">
              <a:extLst>
                <a:ext uri="{63B3BB69-23CF-44E3-9099-C40C66FF867C}">
                  <a14:compatExt spid="_x0000_s17414"/>
                </a:ext>
                <a:ext uri="{FF2B5EF4-FFF2-40B4-BE49-F238E27FC236}">
                  <a16:creationId xmlns:a16="http://schemas.microsoft.com/office/drawing/2014/main" id="{00000000-0008-0000-0200-00000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67</xdr:row>
          <xdr:rowOff>0</xdr:rowOff>
        </xdr:from>
        <xdr:to>
          <xdr:col>19</xdr:col>
          <xdr:colOff>0</xdr:colOff>
          <xdr:row>68</xdr:row>
          <xdr:rowOff>0</xdr:rowOff>
        </xdr:to>
        <xdr:sp macro="" textlink="">
          <xdr:nvSpPr>
            <xdr:cNvPr id="17415" name="Check Box 7" hidden="1">
              <a:extLst>
                <a:ext uri="{63B3BB69-23CF-44E3-9099-C40C66FF867C}">
                  <a14:compatExt spid="_x0000_s17415"/>
                </a:ext>
                <a:ext uri="{FF2B5EF4-FFF2-40B4-BE49-F238E27FC236}">
                  <a16:creationId xmlns:a16="http://schemas.microsoft.com/office/drawing/2014/main" id="{00000000-0008-0000-0200-00000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70</xdr:row>
          <xdr:rowOff>228600</xdr:rowOff>
        </xdr:from>
        <xdr:to>
          <xdr:col>20</xdr:col>
          <xdr:colOff>0</xdr:colOff>
          <xdr:row>72</xdr:row>
          <xdr:rowOff>0</xdr:rowOff>
        </xdr:to>
        <xdr:sp macro="" textlink="">
          <xdr:nvSpPr>
            <xdr:cNvPr id="17416" name="Check Box 8" hidden="1">
              <a:extLst>
                <a:ext uri="{63B3BB69-23CF-44E3-9099-C40C66FF867C}">
                  <a14:compatExt spid="_x0000_s17416"/>
                </a:ext>
                <a:ext uri="{FF2B5EF4-FFF2-40B4-BE49-F238E27FC236}">
                  <a16:creationId xmlns:a16="http://schemas.microsoft.com/office/drawing/2014/main" id="{00000000-0008-0000-0200-00000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5</xdr:row>
          <xdr:rowOff>0</xdr:rowOff>
        </xdr:from>
        <xdr:to>
          <xdr:col>25</xdr:col>
          <xdr:colOff>0</xdr:colOff>
          <xdr:row>6</xdr:row>
          <xdr:rowOff>0</xdr:rowOff>
        </xdr:to>
        <xdr:sp macro="" textlink="">
          <xdr:nvSpPr>
            <xdr:cNvPr id="17417" name="Check Box 9" hidden="1">
              <a:extLst>
                <a:ext uri="{63B3BB69-23CF-44E3-9099-C40C66FF867C}">
                  <a14:compatExt spid="_x0000_s17417"/>
                </a:ext>
                <a:ext uri="{FF2B5EF4-FFF2-40B4-BE49-F238E27FC236}">
                  <a16:creationId xmlns:a16="http://schemas.microsoft.com/office/drawing/2014/main" id="{00000000-0008-0000-0200-00000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</xdr:row>
          <xdr:rowOff>0</xdr:rowOff>
        </xdr:from>
        <xdr:to>
          <xdr:col>21</xdr:col>
          <xdr:colOff>0</xdr:colOff>
          <xdr:row>6</xdr:row>
          <xdr:rowOff>0</xdr:rowOff>
        </xdr:to>
        <xdr:sp macro="" textlink="">
          <xdr:nvSpPr>
            <xdr:cNvPr id="17418" name="Check Box 10" hidden="1">
              <a:extLst>
                <a:ext uri="{63B3BB69-23CF-44E3-9099-C40C66FF867C}">
                  <a14:compatExt spid="_x0000_s17418"/>
                </a:ext>
                <a:ext uri="{FF2B5EF4-FFF2-40B4-BE49-F238E27FC236}">
                  <a16:creationId xmlns:a16="http://schemas.microsoft.com/office/drawing/2014/main" id="{00000000-0008-0000-0200-00000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</xdr:row>
          <xdr:rowOff>0</xdr:rowOff>
        </xdr:from>
        <xdr:to>
          <xdr:col>13</xdr:col>
          <xdr:colOff>0</xdr:colOff>
          <xdr:row>6</xdr:row>
          <xdr:rowOff>0</xdr:rowOff>
        </xdr:to>
        <xdr:sp macro="" textlink="">
          <xdr:nvSpPr>
            <xdr:cNvPr id="17419" name="Check Box 11" hidden="1">
              <a:extLst>
                <a:ext uri="{63B3BB69-23CF-44E3-9099-C40C66FF867C}">
                  <a14:compatExt spid="_x0000_s17419"/>
                </a:ext>
                <a:ext uri="{FF2B5EF4-FFF2-40B4-BE49-F238E27FC236}">
                  <a16:creationId xmlns:a16="http://schemas.microsoft.com/office/drawing/2014/main" id="{00000000-0008-0000-0200-00000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83</xdr:row>
          <xdr:rowOff>0</xdr:rowOff>
        </xdr:from>
        <xdr:to>
          <xdr:col>11</xdr:col>
          <xdr:colOff>0</xdr:colOff>
          <xdr:row>84</xdr:row>
          <xdr:rowOff>0</xdr:rowOff>
        </xdr:to>
        <xdr:sp macro="" textlink="">
          <xdr:nvSpPr>
            <xdr:cNvPr id="17420" name="Check Box 12" hidden="1">
              <a:extLst>
                <a:ext uri="{63B3BB69-23CF-44E3-9099-C40C66FF867C}">
                  <a14:compatExt spid="_x0000_s17420"/>
                </a:ext>
                <a:ext uri="{FF2B5EF4-FFF2-40B4-BE49-F238E27FC236}">
                  <a16:creationId xmlns:a16="http://schemas.microsoft.com/office/drawing/2014/main" id="{00000000-0008-0000-0200-00000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82</xdr:row>
          <xdr:rowOff>190500</xdr:rowOff>
        </xdr:from>
        <xdr:to>
          <xdr:col>15</xdr:col>
          <xdr:colOff>0</xdr:colOff>
          <xdr:row>84</xdr:row>
          <xdr:rowOff>0</xdr:rowOff>
        </xdr:to>
        <xdr:sp macro="" textlink="">
          <xdr:nvSpPr>
            <xdr:cNvPr id="17421" name="Check Box 13" hidden="1">
              <a:extLst>
                <a:ext uri="{63B3BB69-23CF-44E3-9099-C40C66FF867C}">
                  <a14:compatExt spid="_x0000_s17421"/>
                </a:ext>
                <a:ext uri="{FF2B5EF4-FFF2-40B4-BE49-F238E27FC236}">
                  <a16:creationId xmlns:a16="http://schemas.microsoft.com/office/drawing/2014/main" id="{00000000-0008-0000-0200-00000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213360</xdr:colOff>
          <xdr:row>82</xdr:row>
          <xdr:rowOff>190500</xdr:rowOff>
        </xdr:from>
        <xdr:to>
          <xdr:col>18</xdr:col>
          <xdr:colOff>0</xdr:colOff>
          <xdr:row>84</xdr:row>
          <xdr:rowOff>0</xdr:rowOff>
        </xdr:to>
        <xdr:sp macro="" textlink="">
          <xdr:nvSpPr>
            <xdr:cNvPr id="17422" name="Check Box 14" hidden="1">
              <a:extLst>
                <a:ext uri="{63B3BB69-23CF-44E3-9099-C40C66FF867C}">
                  <a14:compatExt spid="_x0000_s17422"/>
                </a:ext>
                <a:ext uri="{FF2B5EF4-FFF2-40B4-BE49-F238E27FC236}">
                  <a16:creationId xmlns:a16="http://schemas.microsoft.com/office/drawing/2014/main" id="{00000000-0008-0000-0200-00000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82</xdr:row>
          <xdr:rowOff>190500</xdr:rowOff>
        </xdr:from>
        <xdr:to>
          <xdr:col>21</xdr:col>
          <xdr:colOff>0</xdr:colOff>
          <xdr:row>84</xdr:row>
          <xdr:rowOff>0</xdr:rowOff>
        </xdr:to>
        <xdr:sp macro="" textlink="">
          <xdr:nvSpPr>
            <xdr:cNvPr id="17423" name="Check Box 15" hidden="1">
              <a:extLst>
                <a:ext uri="{63B3BB69-23CF-44E3-9099-C40C66FF867C}">
                  <a14:compatExt spid="_x0000_s17423"/>
                </a:ext>
                <a:ext uri="{FF2B5EF4-FFF2-40B4-BE49-F238E27FC236}">
                  <a16:creationId xmlns:a16="http://schemas.microsoft.com/office/drawing/2014/main" id="{00000000-0008-0000-0200-00000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82</xdr:row>
          <xdr:rowOff>190500</xdr:rowOff>
        </xdr:from>
        <xdr:to>
          <xdr:col>24</xdr:col>
          <xdr:colOff>0</xdr:colOff>
          <xdr:row>84</xdr:row>
          <xdr:rowOff>0</xdr:rowOff>
        </xdr:to>
        <xdr:sp macro="" textlink="">
          <xdr:nvSpPr>
            <xdr:cNvPr id="17424" name="Check Box 16" hidden="1">
              <a:extLst>
                <a:ext uri="{63B3BB69-23CF-44E3-9099-C40C66FF867C}">
                  <a14:compatExt spid="_x0000_s17424"/>
                </a:ext>
                <a:ext uri="{FF2B5EF4-FFF2-40B4-BE49-F238E27FC236}">
                  <a16:creationId xmlns:a16="http://schemas.microsoft.com/office/drawing/2014/main" id="{00000000-0008-0000-0200-00001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82</xdr:row>
          <xdr:rowOff>190500</xdr:rowOff>
        </xdr:from>
        <xdr:to>
          <xdr:col>27</xdr:col>
          <xdr:colOff>0</xdr:colOff>
          <xdr:row>84</xdr:row>
          <xdr:rowOff>0</xdr:rowOff>
        </xdr:to>
        <xdr:sp macro="" textlink="">
          <xdr:nvSpPr>
            <xdr:cNvPr id="17425" name="Check Box 17" hidden="1">
              <a:extLst>
                <a:ext uri="{63B3BB69-23CF-44E3-9099-C40C66FF867C}">
                  <a14:compatExt spid="_x0000_s17425"/>
                </a:ext>
                <a:ext uri="{FF2B5EF4-FFF2-40B4-BE49-F238E27FC236}">
                  <a16:creationId xmlns:a16="http://schemas.microsoft.com/office/drawing/2014/main" id="{00000000-0008-0000-0200-00001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213360</xdr:colOff>
          <xdr:row>84</xdr:row>
          <xdr:rowOff>0</xdr:rowOff>
        </xdr:from>
        <xdr:to>
          <xdr:col>10</xdr:col>
          <xdr:colOff>0</xdr:colOff>
          <xdr:row>85</xdr:row>
          <xdr:rowOff>0</xdr:rowOff>
        </xdr:to>
        <xdr:sp macro="" textlink="">
          <xdr:nvSpPr>
            <xdr:cNvPr id="17426" name="Check Box 18" hidden="1">
              <a:extLst>
                <a:ext uri="{63B3BB69-23CF-44E3-9099-C40C66FF867C}">
                  <a14:compatExt spid="_x0000_s17426"/>
                </a:ext>
                <a:ext uri="{FF2B5EF4-FFF2-40B4-BE49-F238E27FC236}">
                  <a16:creationId xmlns:a16="http://schemas.microsoft.com/office/drawing/2014/main" id="{00000000-0008-0000-0200-00001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84</xdr:row>
          <xdr:rowOff>0</xdr:rowOff>
        </xdr:from>
        <xdr:to>
          <xdr:col>15</xdr:col>
          <xdr:colOff>0</xdr:colOff>
          <xdr:row>85</xdr:row>
          <xdr:rowOff>0</xdr:rowOff>
        </xdr:to>
        <xdr:sp macro="" textlink="">
          <xdr:nvSpPr>
            <xdr:cNvPr id="17427" name="Check Box 19" hidden="1">
              <a:extLst>
                <a:ext uri="{63B3BB69-23CF-44E3-9099-C40C66FF867C}">
                  <a14:compatExt spid="_x0000_s17427"/>
                </a:ext>
                <a:ext uri="{FF2B5EF4-FFF2-40B4-BE49-F238E27FC236}">
                  <a16:creationId xmlns:a16="http://schemas.microsoft.com/office/drawing/2014/main" id="{00000000-0008-0000-0200-00001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213360</xdr:colOff>
          <xdr:row>84</xdr:row>
          <xdr:rowOff>0</xdr:rowOff>
        </xdr:from>
        <xdr:to>
          <xdr:col>18</xdr:col>
          <xdr:colOff>0</xdr:colOff>
          <xdr:row>85</xdr:row>
          <xdr:rowOff>0</xdr:rowOff>
        </xdr:to>
        <xdr:sp macro="" textlink="">
          <xdr:nvSpPr>
            <xdr:cNvPr id="17428" name="Check Box 20" hidden="1">
              <a:extLst>
                <a:ext uri="{63B3BB69-23CF-44E3-9099-C40C66FF867C}">
                  <a14:compatExt spid="_x0000_s17428"/>
                </a:ext>
                <a:ext uri="{FF2B5EF4-FFF2-40B4-BE49-F238E27FC236}">
                  <a16:creationId xmlns:a16="http://schemas.microsoft.com/office/drawing/2014/main" id="{00000000-0008-0000-0200-00001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213360</xdr:colOff>
          <xdr:row>84</xdr:row>
          <xdr:rowOff>0</xdr:rowOff>
        </xdr:from>
        <xdr:to>
          <xdr:col>19</xdr:col>
          <xdr:colOff>0</xdr:colOff>
          <xdr:row>85</xdr:row>
          <xdr:rowOff>0</xdr:rowOff>
        </xdr:to>
        <xdr:sp macro="" textlink="">
          <xdr:nvSpPr>
            <xdr:cNvPr id="17429" name="Check Box 21" hidden="1">
              <a:extLst>
                <a:ext uri="{63B3BB69-23CF-44E3-9099-C40C66FF867C}">
                  <a14:compatExt spid="_x0000_s17429"/>
                </a:ext>
                <a:ext uri="{FF2B5EF4-FFF2-40B4-BE49-F238E27FC236}">
                  <a16:creationId xmlns:a16="http://schemas.microsoft.com/office/drawing/2014/main" id="{00000000-0008-0000-0200-00001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84</xdr:row>
          <xdr:rowOff>0</xdr:rowOff>
        </xdr:from>
        <xdr:to>
          <xdr:col>24</xdr:col>
          <xdr:colOff>0</xdr:colOff>
          <xdr:row>85</xdr:row>
          <xdr:rowOff>0</xdr:rowOff>
        </xdr:to>
        <xdr:sp macro="" textlink="">
          <xdr:nvSpPr>
            <xdr:cNvPr id="17430" name="Check Box 22" hidden="1">
              <a:extLst>
                <a:ext uri="{63B3BB69-23CF-44E3-9099-C40C66FF867C}">
                  <a14:compatExt spid="_x0000_s17430"/>
                </a:ext>
                <a:ext uri="{FF2B5EF4-FFF2-40B4-BE49-F238E27FC236}">
                  <a16:creationId xmlns:a16="http://schemas.microsoft.com/office/drawing/2014/main" id="{00000000-0008-0000-0200-00001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84</xdr:row>
          <xdr:rowOff>0</xdr:rowOff>
        </xdr:from>
        <xdr:to>
          <xdr:col>27</xdr:col>
          <xdr:colOff>0</xdr:colOff>
          <xdr:row>85</xdr:row>
          <xdr:rowOff>0</xdr:rowOff>
        </xdr:to>
        <xdr:sp macro="" textlink="">
          <xdr:nvSpPr>
            <xdr:cNvPr id="17431" name="Check Box 23" hidden="1">
              <a:extLst>
                <a:ext uri="{63B3BB69-23CF-44E3-9099-C40C66FF867C}">
                  <a14:compatExt spid="_x0000_s17431"/>
                </a:ext>
                <a:ext uri="{FF2B5EF4-FFF2-40B4-BE49-F238E27FC236}">
                  <a16:creationId xmlns:a16="http://schemas.microsoft.com/office/drawing/2014/main" id="{00000000-0008-0000-0200-00001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213360</xdr:colOff>
          <xdr:row>89</xdr:row>
          <xdr:rowOff>0</xdr:rowOff>
        </xdr:from>
        <xdr:to>
          <xdr:col>10</xdr:col>
          <xdr:colOff>0</xdr:colOff>
          <xdr:row>90</xdr:row>
          <xdr:rowOff>0</xdr:rowOff>
        </xdr:to>
        <xdr:sp macro="" textlink="">
          <xdr:nvSpPr>
            <xdr:cNvPr id="17432" name="Check Box 24" hidden="1">
              <a:extLst>
                <a:ext uri="{63B3BB69-23CF-44E3-9099-C40C66FF867C}">
                  <a14:compatExt spid="_x0000_s17432"/>
                </a:ext>
                <a:ext uri="{FF2B5EF4-FFF2-40B4-BE49-F238E27FC236}">
                  <a16:creationId xmlns:a16="http://schemas.microsoft.com/office/drawing/2014/main" id="{00000000-0008-0000-0200-00001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84</xdr:row>
          <xdr:rowOff>0</xdr:rowOff>
        </xdr:from>
        <xdr:to>
          <xdr:col>11</xdr:col>
          <xdr:colOff>0</xdr:colOff>
          <xdr:row>85</xdr:row>
          <xdr:rowOff>0</xdr:rowOff>
        </xdr:to>
        <xdr:sp macro="" textlink="">
          <xdr:nvSpPr>
            <xdr:cNvPr id="17433" name="Check Box 25" hidden="1">
              <a:extLst>
                <a:ext uri="{63B3BB69-23CF-44E3-9099-C40C66FF867C}">
                  <a14:compatExt spid="_x0000_s17433"/>
                </a:ext>
                <a:ext uri="{FF2B5EF4-FFF2-40B4-BE49-F238E27FC236}">
                  <a16:creationId xmlns:a16="http://schemas.microsoft.com/office/drawing/2014/main" id="{00000000-0008-0000-0200-00001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84</xdr:row>
          <xdr:rowOff>0</xdr:rowOff>
        </xdr:from>
        <xdr:to>
          <xdr:col>21</xdr:col>
          <xdr:colOff>0</xdr:colOff>
          <xdr:row>85</xdr:row>
          <xdr:rowOff>0</xdr:rowOff>
        </xdr:to>
        <xdr:sp macro="" textlink="">
          <xdr:nvSpPr>
            <xdr:cNvPr id="17434" name="Check Box 26" hidden="1">
              <a:extLst>
                <a:ext uri="{63B3BB69-23CF-44E3-9099-C40C66FF867C}">
                  <a14:compatExt spid="_x0000_s17434"/>
                </a:ext>
                <a:ext uri="{FF2B5EF4-FFF2-40B4-BE49-F238E27FC236}">
                  <a16:creationId xmlns:a16="http://schemas.microsoft.com/office/drawing/2014/main" id="{00000000-0008-0000-0200-00001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213360</xdr:colOff>
          <xdr:row>96</xdr:row>
          <xdr:rowOff>0</xdr:rowOff>
        </xdr:from>
        <xdr:to>
          <xdr:col>10</xdr:col>
          <xdr:colOff>0</xdr:colOff>
          <xdr:row>97</xdr:row>
          <xdr:rowOff>38100</xdr:rowOff>
        </xdr:to>
        <xdr:sp macro="" textlink="">
          <xdr:nvSpPr>
            <xdr:cNvPr id="17435" name="Check Box 27" hidden="1">
              <a:extLst>
                <a:ext uri="{63B3BB69-23CF-44E3-9099-C40C66FF867C}">
                  <a14:compatExt spid="_x0000_s17435"/>
                </a:ext>
                <a:ext uri="{FF2B5EF4-FFF2-40B4-BE49-F238E27FC236}">
                  <a16:creationId xmlns:a16="http://schemas.microsoft.com/office/drawing/2014/main" id="{00000000-0008-0000-0200-00001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213360</xdr:colOff>
          <xdr:row>90</xdr:row>
          <xdr:rowOff>0</xdr:rowOff>
        </xdr:from>
        <xdr:to>
          <xdr:col>10</xdr:col>
          <xdr:colOff>0</xdr:colOff>
          <xdr:row>90</xdr:row>
          <xdr:rowOff>0</xdr:rowOff>
        </xdr:to>
        <xdr:sp macro="" textlink="">
          <xdr:nvSpPr>
            <xdr:cNvPr id="17436" name="Check Box 28" hidden="1">
              <a:extLst>
                <a:ext uri="{63B3BB69-23CF-44E3-9099-C40C66FF867C}">
                  <a14:compatExt spid="_x0000_s17436"/>
                </a:ext>
                <a:ext uri="{FF2B5EF4-FFF2-40B4-BE49-F238E27FC236}">
                  <a16:creationId xmlns:a16="http://schemas.microsoft.com/office/drawing/2014/main" id="{00000000-0008-0000-0200-00001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213360</xdr:colOff>
          <xdr:row>96</xdr:row>
          <xdr:rowOff>0</xdr:rowOff>
        </xdr:from>
        <xdr:to>
          <xdr:col>10</xdr:col>
          <xdr:colOff>0</xdr:colOff>
          <xdr:row>97</xdr:row>
          <xdr:rowOff>38100</xdr:rowOff>
        </xdr:to>
        <xdr:sp macro="" textlink="">
          <xdr:nvSpPr>
            <xdr:cNvPr id="17437" name="Check Box 29" hidden="1">
              <a:extLst>
                <a:ext uri="{63B3BB69-23CF-44E3-9099-C40C66FF867C}">
                  <a14:compatExt spid="_x0000_s17437"/>
                </a:ext>
                <a:ext uri="{FF2B5EF4-FFF2-40B4-BE49-F238E27FC236}">
                  <a16:creationId xmlns:a16="http://schemas.microsoft.com/office/drawing/2014/main" id="{00000000-0008-0000-0200-00001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213360</xdr:colOff>
          <xdr:row>96</xdr:row>
          <xdr:rowOff>0</xdr:rowOff>
        </xdr:from>
        <xdr:to>
          <xdr:col>10</xdr:col>
          <xdr:colOff>0</xdr:colOff>
          <xdr:row>97</xdr:row>
          <xdr:rowOff>38100</xdr:rowOff>
        </xdr:to>
        <xdr:sp macro="" textlink="">
          <xdr:nvSpPr>
            <xdr:cNvPr id="17438" name="Check Box 30" hidden="1">
              <a:extLst>
                <a:ext uri="{63B3BB69-23CF-44E3-9099-C40C66FF867C}">
                  <a14:compatExt spid="_x0000_s17438"/>
                </a:ext>
                <a:ext uri="{FF2B5EF4-FFF2-40B4-BE49-F238E27FC236}">
                  <a16:creationId xmlns:a16="http://schemas.microsoft.com/office/drawing/2014/main" id="{00000000-0008-0000-0200-00001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213360</xdr:colOff>
          <xdr:row>99</xdr:row>
          <xdr:rowOff>0</xdr:rowOff>
        </xdr:from>
        <xdr:to>
          <xdr:col>10</xdr:col>
          <xdr:colOff>0</xdr:colOff>
          <xdr:row>100</xdr:row>
          <xdr:rowOff>38100</xdr:rowOff>
        </xdr:to>
        <xdr:sp macro="" textlink="">
          <xdr:nvSpPr>
            <xdr:cNvPr id="17439" name="Check Box 31" hidden="1">
              <a:extLst>
                <a:ext uri="{63B3BB69-23CF-44E3-9099-C40C66FF867C}">
                  <a14:compatExt spid="_x0000_s17439"/>
                </a:ext>
                <a:ext uri="{FF2B5EF4-FFF2-40B4-BE49-F238E27FC236}">
                  <a16:creationId xmlns:a16="http://schemas.microsoft.com/office/drawing/2014/main" id="{00000000-0008-0000-0200-00001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89</xdr:row>
          <xdr:rowOff>0</xdr:rowOff>
        </xdr:from>
        <xdr:to>
          <xdr:col>11</xdr:col>
          <xdr:colOff>0</xdr:colOff>
          <xdr:row>90</xdr:row>
          <xdr:rowOff>0</xdr:rowOff>
        </xdr:to>
        <xdr:sp macro="" textlink="">
          <xdr:nvSpPr>
            <xdr:cNvPr id="17440" name="Check Box 32" hidden="1">
              <a:extLst>
                <a:ext uri="{63B3BB69-23CF-44E3-9099-C40C66FF867C}">
                  <a14:compatExt spid="_x0000_s17440"/>
                </a:ext>
                <a:ext uri="{FF2B5EF4-FFF2-40B4-BE49-F238E27FC236}">
                  <a16:creationId xmlns:a16="http://schemas.microsoft.com/office/drawing/2014/main" id="{00000000-0008-0000-0200-00002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213360</xdr:colOff>
          <xdr:row>90</xdr:row>
          <xdr:rowOff>0</xdr:rowOff>
        </xdr:from>
        <xdr:to>
          <xdr:col>10</xdr:col>
          <xdr:colOff>0</xdr:colOff>
          <xdr:row>90</xdr:row>
          <xdr:rowOff>0</xdr:rowOff>
        </xdr:to>
        <xdr:sp macro="" textlink="">
          <xdr:nvSpPr>
            <xdr:cNvPr id="17441" name="Check Box 33" hidden="1">
              <a:extLst>
                <a:ext uri="{63B3BB69-23CF-44E3-9099-C40C66FF867C}">
                  <a14:compatExt spid="_x0000_s17441"/>
                </a:ext>
                <a:ext uri="{FF2B5EF4-FFF2-40B4-BE49-F238E27FC236}">
                  <a16:creationId xmlns:a16="http://schemas.microsoft.com/office/drawing/2014/main" id="{00000000-0008-0000-0200-00002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213360</xdr:colOff>
          <xdr:row>102</xdr:row>
          <xdr:rowOff>0</xdr:rowOff>
        </xdr:from>
        <xdr:to>
          <xdr:col>22</xdr:col>
          <xdr:colOff>0</xdr:colOff>
          <xdr:row>102</xdr:row>
          <xdr:rowOff>0</xdr:rowOff>
        </xdr:to>
        <xdr:sp macro="" textlink="">
          <xdr:nvSpPr>
            <xdr:cNvPr id="17442" name="Check Box 34" hidden="1">
              <a:extLst>
                <a:ext uri="{63B3BB69-23CF-44E3-9099-C40C66FF867C}">
                  <a14:compatExt spid="_x0000_s17442"/>
                </a:ext>
                <a:ext uri="{FF2B5EF4-FFF2-40B4-BE49-F238E27FC236}">
                  <a16:creationId xmlns:a16="http://schemas.microsoft.com/office/drawing/2014/main" id="{00000000-0008-0000-0200-00002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213360</xdr:colOff>
          <xdr:row>102</xdr:row>
          <xdr:rowOff>0</xdr:rowOff>
        </xdr:from>
        <xdr:to>
          <xdr:col>27</xdr:col>
          <xdr:colOff>0</xdr:colOff>
          <xdr:row>102</xdr:row>
          <xdr:rowOff>0</xdr:rowOff>
        </xdr:to>
        <xdr:sp macro="" textlink="">
          <xdr:nvSpPr>
            <xdr:cNvPr id="17443" name="Check Box 35" hidden="1">
              <a:extLst>
                <a:ext uri="{63B3BB69-23CF-44E3-9099-C40C66FF867C}">
                  <a14:compatExt spid="_x0000_s17443"/>
                </a:ext>
                <a:ext uri="{FF2B5EF4-FFF2-40B4-BE49-F238E27FC236}">
                  <a16:creationId xmlns:a16="http://schemas.microsoft.com/office/drawing/2014/main" id="{00000000-0008-0000-0200-00002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213360</xdr:colOff>
          <xdr:row>102</xdr:row>
          <xdr:rowOff>0</xdr:rowOff>
        </xdr:from>
        <xdr:to>
          <xdr:col>22</xdr:col>
          <xdr:colOff>0</xdr:colOff>
          <xdr:row>103</xdr:row>
          <xdr:rowOff>0</xdr:rowOff>
        </xdr:to>
        <xdr:sp macro="" textlink="">
          <xdr:nvSpPr>
            <xdr:cNvPr id="17444" name="Check Box 36" hidden="1">
              <a:extLst>
                <a:ext uri="{63B3BB69-23CF-44E3-9099-C40C66FF867C}">
                  <a14:compatExt spid="_x0000_s17444"/>
                </a:ext>
                <a:ext uri="{FF2B5EF4-FFF2-40B4-BE49-F238E27FC236}">
                  <a16:creationId xmlns:a16="http://schemas.microsoft.com/office/drawing/2014/main" id="{00000000-0008-0000-0200-00002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213360</xdr:colOff>
          <xdr:row>102</xdr:row>
          <xdr:rowOff>0</xdr:rowOff>
        </xdr:from>
        <xdr:to>
          <xdr:col>10</xdr:col>
          <xdr:colOff>0</xdr:colOff>
          <xdr:row>103</xdr:row>
          <xdr:rowOff>0</xdr:rowOff>
        </xdr:to>
        <xdr:sp macro="" textlink="">
          <xdr:nvSpPr>
            <xdr:cNvPr id="17445" name="Check Box 37" hidden="1">
              <a:extLst>
                <a:ext uri="{63B3BB69-23CF-44E3-9099-C40C66FF867C}">
                  <a14:compatExt spid="_x0000_s17445"/>
                </a:ext>
                <a:ext uri="{FF2B5EF4-FFF2-40B4-BE49-F238E27FC236}">
                  <a16:creationId xmlns:a16="http://schemas.microsoft.com/office/drawing/2014/main" id="{00000000-0008-0000-0200-00002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58</xdr:row>
          <xdr:rowOff>0</xdr:rowOff>
        </xdr:from>
        <xdr:to>
          <xdr:col>19</xdr:col>
          <xdr:colOff>0</xdr:colOff>
          <xdr:row>59</xdr:row>
          <xdr:rowOff>0</xdr:rowOff>
        </xdr:to>
        <xdr:sp macro="" textlink="">
          <xdr:nvSpPr>
            <xdr:cNvPr id="17446" name="Check Box 38" hidden="1">
              <a:extLst>
                <a:ext uri="{63B3BB69-23CF-44E3-9099-C40C66FF867C}">
                  <a14:compatExt spid="_x0000_s17446"/>
                </a:ext>
                <a:ext uri="{FF2B5EF4-FFF2-40B4-BE49-F238E27FC236}">
                  <a16:creationId xmlns:a16="http://schemas.microsoft.com/office/drawing/2014/main" id="{00000000-0008-0000-0200-00002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62</xdr:row>
          <xdr:rowOff>0</xdr:rowOff>
        </xdr:from>
        <xdr:to>
          <xdr:col>20</xdr:col>
          <xdr:colOff>0</xdr:colOff>
          <xdr:row>63</xdr:row>
          <xdr:rowOff>0</xdr:rowOff>
        </xdr:to>
        <xdr:sp macro="" textlink="">
          <xdr:nvSpPr>
            <xdr:cNvPr id="17447" name="Check Box 39" hidden="1">
              <a:extLst>
                <a:ext uri="{63B3BB69-23CF-44E3-9099-C40C66FF867C}">
                  <a14:compatExt spid="_x0000_s17447"/>
                </a:ext>
                <a:ext uri="{FF2B5EF4-FFF2-40B4-BE49-F238E27FC236}">
                  <a16:creationId xmlns:a16="http://schemas.microsoft.com/office/drawing/2014/main" id="{00000000-0008-0000-0200-00002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213360</xdr:colOff>
          <xdr:row>90</xdr:row>
          <xdr:rowOff>0</xdr:rowOff>
        </xdr:from>
        <xdr:to>
          <xdr:col>10</xdr:col>
          <xdr:colOff>0</xdr:colOff>
          <xdr:row>91</xdr:row>
          <xdr:rowOff>0</xdr:rowOff>
        </xdr:to>
        <xdr:sp macro="" textlink="">
          <xdr:nvSpPr>
            <xdr:cNvPr id="17448" name="Check Box 40" hidden="1">
              <a:extLst>
                <a:ext uri="{63B3BB69-23CF-44E3-9099-C40C66FF867C}">
                  <a14:compatExt spid="_x0000_s17448"/>
                </a:ext>
                <a:ext uri="{FF2B5EF4-FFF2-40B4-BE49-F238E27FC236}">
                  <a16:creationId xmlns:a16="http://schemas.microsoft.com/office/drawing/2014/main" id="{00000000-0008-0000-0200-00002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213360</xdr:colOff>
          <xdr:row>102</xdr:row>
          <xdr:rowOff>0</xdr:rowOff>
        </xdr:from>
        <xdr:to>
          <xdr:col>10</xdr:col>
          <xdr:colOff>0</xdr:colOff>
          <xdr:row>103</xdr:row>
          <xdr:rowOff>0</xdr:rowOff>
        </xdr:to>
        <xdr:sp macro="" textlink="">
          <xdr:nvSpPr>
            <xdr:cNvPr id="17449" name="Check Box 41" hidden="1">
              <a:extLst>
                <a:ext uri="{63B3BB69-23CF-44E3-9099-C40C66FF867C}">
                  <a14:compatExt spid="_x0000_s17449"/>
                </a:ext>
                <a:ext uri="{FF2B5EF4-FFF2-40B4-BE49-F238E27FC236}">
                  <a16:creationId xmlns:a16="http://schemas.microsoft.com/office/drawing/2014/main" id="{00000000-0008-0000-0200-00002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90</xdr:row>
          <xdr:rowOff>0</xdr:rowOff>
        </xdr:from>
        <xdr:to>
          <xdr:col>27</xdr:col>
          <xdr:colOff>0</xdr:colOff>
          <xdr:row>91</xdr:row>
          <xdr:rowOff>0</xdr:rowOff>
        </xdr:to>
        <xdr:sp macro="" textlink="">
          <xdr:nvSpPr>
            <xdr:cNvPr id="17450" name="Check Box 42" hidden="1">
              <a:extLst>
                <a:ext uri="{63B3BB69-23CF-44E3-9099-C40C66FF867C}">
                  <a14:compatExt spid="_x0000_s17450"/>
                </a:ext>
                <a:ext uri="{FF2B5EF4-FFF2-40B4-BE49-F238E27FC236}">
                  <a16:creationId xmlns:a16="http://schemas.microsoft.com/office/drawing/2014/main" id="{00000000-0008-0000-0200-00002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90</xdr:row>
          <xdr:rowOff>0</xdr:rowOff>
        </xdr:from>
        <xdr:to>
          <xdr:col>15</xdr:col>
          <xdr:colOff>0</xdr:colOff>
          <xdr:row>91</xdr:row>
          <xdr:rowOff>0</xdr:rowOff>
        </xdr:to>
        <xdr:sp macro="" textlink="">
          <xdr:nvSpPr>
            <xdr:cNvPr id="17451" name="Check Box 43" hidden="1">
              <a:extLst>
                <a:ext uri="{63B3BB69-23CF-44E3-9099-C40C66FF867C}">
                  <a14:compatExt spid="_x0000_s17451"/>
                </a:ext>
                <a:ext uri="{FF2B5EF4-FFF2-40B4-BE49-F238E27FC236}">
                  <a16:creationId xmlns:a16="http://schemas.microsoft.com/office/drawing/2014/main" id="{00000000-0008-0000-0200-00002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90</xdr:row>
          <xdr:rowOff>228600</xdr:rowOff>
        </xdr:from>
        <xdr:to>
          <xdr:col>14</xdr:col>
          <xdr:colOff>198120</xdr:colOff>
          <xdr:row>92</xdr:row>
          <xdr:rowOff>0</xdr:rowOff>
        </xdr:to>
        <xdr:sp macro="" textlink="">
          <xdr:nvSpPr>
            <xdr:cNvPr id="17452" name="Check Box 44" hidden="1">
              <a:extLst>
                <a:ext uri="{63B3BB69-23CF-44E3-9099-C40C66FF867C}">
                  <a14:compatExt spid="_x0000_s17452"/>
                </a:ext>
                <a:ext uri="{FF2B5EF4-FFF2-40B4-BE49-F238E27FC236}">
                  <a16:creationId xmlns:a16="http://schemas.microsoft.com/office/drawing/2014/main" id="{00000000-0008-0000-0200-00002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92</xdr:row>
          <xdr:rowOff>0</xdr:rowOff>
        </xdr:from>
        <xdr:to>
          <xdr:col>15</xdr:col>
          <xdr:colOff>0</xdr:colOff>
          <xdr:row>93</xdr:row>
          <xdr:rowOff>0</xdr:rowOff>
        </xdr:to>
        <xdr:sp macro="" textlink="">
          <xdr:nvSpPr>
            <xdr:cNvPr id="17453" name="Check Box 45" hidden="1">
              <a:extLst>
                <a:ext uri="{63B3BB69-23CF-44E3-9099-C40C66FF867C}">
                  <a14:compatExt spid="_x0000_s17453"/>
                </a:ext>
                <a:ext uri="{FF2B5EF4-FFF2-40B4-BE49-F238E27FC236}">
                  <a16:creationId xmlns:a16="http://schemas.microsoft.com/office/drawing/2014/main" id="{00000000-0008-0000-0200-00002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91</xdr:row>
          <xdr:rowOff>0</xdr:rowOff>
        </xdr:from>
        <xdr:to>
          <xdr:col>27</xdr:col>
          <xdr:colOff>0</xdr:colOff>
          <xdr:row>92</xdr:row>
          <xdr:rowOff>0</xdr:rowOff>
        </xdr:to>
        <xdr:sp macro="" textlink="">
          <xdr:nvSpPr>
            <xdr:cNvPr id="17454" name="Check Box 46" hidden="1">
              <a:extLst>
                <a:ext uri="{63B3BB69-23CF-44E3-9099-C40C66FF867C}">
                  <a14:compatExt spid="_x0000_s17454"/>
                </a:ext>
                <a:ext uri="{FF2B5EF4-FFF2-40B4-BE49-F238E27FC236}">
                  <a16:creationId xmlns:a16="http://schemas.microsoft.com/office/drawing/2014/main" id="{00000000-0008-0000-0200-00002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96</xdr:row>
          <xdr:rowOff>0</xdr:rowOff>
        </xdr:from>
        <xdr:to>
          <xdr:col>13</xdr:col>
          <xdr:colOff>0</xdr:colOff>
          <xdr:row>97</xdr:row>
          <xdr:rowOff>0</xdr:rowOff>
        </xdr:to>
        <xdr:sp macro="" textlink="">
          <xdr:nvSpPr>
            <xdr:cNvPr id="17455" name="Check Box 47" hidden="1">
              <a:extLst>
                <a:ext uri="{63B3BB69-23CF-44E3-9099-C40C66FF867C}">
                  <a14:compatExt spid="_x0000_s17455"/>
                </a:ext>
                <a:ext uri="{FF2B5EF4-FFF2-40B4-BE49-F238E27FC236}">
                  <a16:creationId xmlns:a16="http://schemas.microsoft.com/office/drawing/2014/main" id="{00000000-0008-0000-0200-00002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213360</xdr:colOff>
          <xdr:row>89</xdr:row>
          <xdr:rowOff>0</xdr:rowOff>
        </xdr:from>
        <xdr:to>
          <xdr:col>17</xdr:col>
          <xdr:colOff>0</xdr:colOff>
          <xdr:row>90</xdr:row>
          <xdr:rowOff>0</xdr:rowOff>
        </xdr:to>
        <xdr:sp macro="" textlink="">
          <xdr:nvSpPr>
            <xdr:cNvPr id="17456" name="Check Box 48" hidden="1">
              <a:extLst>
                <a:ext uri="{63B3BB69-23CF-44E3-9099-C40C66FF867C}">
                  <a14:compatExt spid="_x0000_s17456"/>
                </a:ext>
                <a:ext uri="{FF2B5EF4-FFF2-40B4-BE49-F238E27FC236}">
                  <a16:creationId xmlns:a16="http://schemas.microsoft.com/office/drawing/2014/main" id="{00000000-0008-0000-0200-00003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98</xdr:row>
          <xdr:rowOff>0</xdr:rowOff>
        </xdr:from>
        <xdr:to>
          <xdr:col>13</xdr:col>
          <xdr:colOff>0</xdr:colOff>
          <xdr:row>99</xdr:row>
          <xdr:rowOff>0</xdr:rowOff>
        </xdr:to>
        <xdr:sp macro="" textlink="">
          <xdr:nvSpPr>
            <xdr:cNvPr id="17457" name="Check Box 49" hidden="1">
              <a:extLst>
                <a:ext uri="{63B3BB69-23CF-44E3-9099-C40C66FF867C}">
                  <a14:compatExt spid="_x0000_s17457"/>
                </a:ext>
                <a:ext uri="{FF2B5EF4-FFF2-40B4-BE49-F238E27FC236}">
                  <a16:creationId xmlns:a16="http://schemas.microsoft.com/office/drawing/2014/main" id="{00000000-0008-0000-0200-00003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100</xdr:row>
          <xdr:rowOff>0</xdr:rowOff>
        </xdr:from>
        <xdr:to>
          <xdr:col>13</xdr:col>
          <xdr:colOff>0</xdr:colOff>
          <xdr:row>101</xdr:row>
          <xdr:rowOff>0</xdr:rowOff>
        </xdr:to>
        <xdr:sp macro="" textlink="">
          <xdr:nvSpPr>
            <xdr:cNvPr id="17458" name="Check Box 50" hidden="1">
              <a:extLst>
                <a:ext uri="{63B3BB69-23CF-44E3-9099-C40C66FF867C}">
                  <a14:compatExt spid="_x0000_s17458"/>
                </a:ext>
                <a:ext uri="{FF2B5EF4-FFF2-40B4-BE49-F238E27FC236}">
                  <a16:creationId xmlns:a16="http://schemas.microsoft.com/office/drawing/2014/main" id="{00000000-0008-0000-0200-00003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99</xdr:row>
          <xdr:rowOff>0</xdr:rowOff>
        </xdr:from>
        <xdr:to>
          <xdr:col>13</xdr:col>
          <xdr:colOff>0</xdr:colOff>
          <xdr:row>100</xdr:row>
          <xdr:rowOff>0</xdr:rowOff>
        </xdr:to>
        <xdr:sp macro="" textlink="">
          <xdr:nvSpPr>
            <xdr:cNvPr id="17459" name="Check Box 51" hidden="1">
              <a:extLst>
                <a:ext uri="{63B3BB69-23CF-44E3-9099-C40C66FF867C}">
                  <a14:compatExt spid="_x0000_s17459"/>
                </a:ext>
                <a:ext uri="{FF2B5EF4-FFF2-40B4-BE49-F238E27FC236}">
                  <a16:creationId xmlns:a16="http://schemas.microsoft.com/office/drawing/2014/main" id="{00000000-0008-0000-0200-00003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85</xdr:row>
          <xdr:rowOff>0</xdr:rowOff>
        </xdr:from>
        <xdr:to>
          <xdr:col>13</xdr:col>
          <xdr:colOff>0</xdr:colOff>
          <xdr:row>86</xdr:row>
          <xdr:rowOff>0</xdr:rowOff>
        </xdr:to>
        <xdr:sp macro="" textlink="">
          <xdr:nvSpPr>
            <xdr:cNvPr id="17460" name="Check Box 52" hidden="1">
              <a:extLst>
                <a:ext uri="{63B3BB69-23CF-44E3-9099-C40C66FF867C}">
                  <a14:compatExt spid="_x0000_s17460"/>
                </a:ext>
                <a:ext uri="{FF2B5EF4-FFF2-40B4-BE49-F238E27FC236}">
                  <a16:creationId xmlns:a16="http://schemas.microsoft.com/office/drawing/2014/main" id="{00000000-0008-0000-0200-00003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86</xdr:row>
          <xdr:rowOff>0</xdr:rowOff>
        </xdr:from>
        <xdr:to>
          <xdr:col>24</xdr:col>
          <xdr:colOff>0</xdr:colOff>
          <xdr:row>87</xdr:row>
          <xdr:rowOff>0</xdr:rowOff>
        </xdr:to>
        <xdr:sp macro="" textlink="">
          <xdr:nvSpPr>
            <xdr:cNvPr id="17461" name="Check Box 53" hidden="1">
              <a:extLst>
                <a:ext uri="{63B3BB69-23CF-44E3-9099-C40C66FF867C}">
                  <a14:compatExt spid="_x0000_s17461"/>
                </a:ext>
                <a:ext uri="{FF2B5EF4-FFF2-40B4-BE49-F238E27FC236}">
                  <a16:creationId xmlns:a16="http://schemas.microsoft.com/office/drawing/2014/main" id="{00000000-0008-0000-0200-00003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87</xdr:row>
          <xdr:rowOff>0</xdr:rowOff>
        </xdr:from>
        <xdr:to>
          <xdr:col>19</xdr:col>
          <xdr:colOff>0</xdr:colOff>
          <xdr:row>88</xdr:row>
          <xdr:rowOff>0</xdr:rowOff>
        </xdr:to>
        <xdr:sp macro="" textlink="">
          <xdr:nvSpPr>
            <xdr:cNvPr id="17462" name="Check Box 54" hidden="1">
              <a:extLst>
                <a:ext uri="{63B3BB69-23CF-44E3-9099-C40C66FF867C}">
                  <a14:compatExt spid="_x0000_s17462"/>
                </a:ext>
                <a:ext uri="{FF2B5EF4-FFF2-40B4-BE49-F238E27FC236}">
                  <a16:creationId xmlns:a16="http://schemas.microsoft.com/office/drawing/2014/main" id="{00000000-0008-0000-0200-00003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85</xdr:row>
          <xdr:rowOff>0</xdr:rowOff>
        </xdr:from>
        <xdr:to>
          <xdr:col>19</xdr:col>
          <xdr:colOff>0</xdr:colOff>
          <xdr:row>86</xdr:row>
          <xdr:rowOff>0</xdr:rowOff>
        </xdr:to>
        <xdr:sp macro="" textlink="">
          <xdr:nvSpPr>
            <xdr:cNvPr id="17463" name="Check Box 55" hidden="1">
              <a:extLst>
                <a:ext uri="{63B3BB69-23CF-44E3-9099-C40C66FF867C}">
                  <a14:compatExt spid="_x0000_s17463"/>
                </a:ext>
                <a:ext uri="{FF2B5EF4-FFF2-40B4-BE49-F238E27FC236}">
                  <a16:creationId xmlns:a16="http://schemas.microsoft.com/office/drawing/2014/main" id="{00000000-0008-0000-0200-00003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85</xdr:row>
          <xdr:rowOff>0</xdr:rowOff>
        </xdr:from>
        <xdr:to>
          <xdr:col>26</xdr:col>
          <xdr:colOff>0</xdr:colOff>
          <xdr:row>86</xdr:row>
          <xdr:rowOff>0</xdr:rowOff>
        </xdr:to>
        <xdr:sp macro="" textlink="">
          <xdr:nvSpPr>
            <xdr:cNvPr id="17464" name="Check Box 56" hidden="1">
              <a:extLst>
                <a:ext uri="{63B3BB69-23CF-44E3-9099-C40C66FF867C}">
                  <a14:compatExt spid="_x0000_s17464"/>
                </a:ext>
                <a:ext uri="{FF2B5EF4-FFF2-40B4-BE49-F238E27FC236}">
                  <a16:creationId xmlns:a16="http://schemas.microsoft.com/office/drawing/2014/main" id="{00000000-0008-0000-0200-00003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88</xdr:row>
          <xdr:rowOff>0</xdr:rowOff>
        </xdr:from>
        <xdr:to>
          <xdr:col>13</xdr:col>
          <xdr:colOff>0</xdr:colOff>
          <xdr:row>89</xdr:row>
          <xdr:rowOff>0</xdr:rowOff>
        </xdr:to>
        <xdr:sp macro="" textlink="">
          <xdr:nvSpPr>
            <xdr:cNvPr id="17465" name="Check Box 57" hidden="1">
              <a:extLst>
                <a:ext uri="{63B3BB69-23CF-44E3-9099-C40C66FF867C}">
                  <a14:compatExt spid="_x0000_s17465"/>
                </a:ext>
                <a:ext uri="{FF2B5EF4-FFF2-40B4-BE49-F238E27FC236}">
                  <a16:creationId xmlns:a16="http://schemas.microsoft.com/office/drawing/2014/main" id="{00000000-0008-0000-0200-00003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61</xdr:row>
          <xdr:rowOff>0</xdr:rowOff>
        </xdr:from>
        <xdr:to>
          <xdr:col>25</xdr:col>
          <xdr:colOff>0</xdr:colOff>
          <xdr:row>62</xdr:row>
          <xdr:rowOff>0</xdr:rowOff>
        </xdr:to>
        <xdr:sp macro="" textlink="">
          <xdr:nvSpPr>
            <xdr:cNvPr id="17466" name="Check Box 58" hidden="1">
              <a:extLst>
                <a:ext uri="{63B3BB69-23CF-44E3-9099-C40C66FF867C}">
                  <a14:compatExt spid="_x0000_s17466"/>
                </a:ext>
                <a:ext uri="{FF2B5EF4-FFF2-40B4-BE49-F238E27FC236}">
                  <a16:creationId xmlns:a16="http://schemas.microsoft.com/office/drawing/2014/main" id="{00000000-0008-0000-0200-00003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61</xdr:row>
          <xdr:rowOff>0</xdr:rowOff>
        </xdr:from>
        <xdr:to>
          <xdr:col>29</xdr:col>
          <xdr:colOff>0</xdr:colOff>
          <xdr:row>62</xdr:row>
          <xdr:rowOff>0</xdr:rowOff>
        </xdr:to>
        <xdr:sp macro="" textlink="">
          <xdr:nvSpPr>
            <xdr:cNvPr id="17467" name="Check Box 59" hidden="1">
              <a:extLst>
                <a:ext uri="{63B3BB69-23CF-44E3-9099-C40C66FF867C}">
                  <a14:compatExt spid="_x0000_s17467"/>
                </a:ext>
                <a:ext uri="{FF2B5EF4-FFF2-40B4-BE49-F238E27FC236}">
                  <a16:creationId xmlns:a16="http://schemas.microsoft.com/office/drawing/2014/main" id="{00000000-0008-0000-0200-00003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93</xdr:row>
          <xdr:rowOff>0</xdr:rowOff>
        </xdr:from>
        <xdr:to>
          <xdr:col>13</xdr:col>
          <xdr:colOff>0</xdr:colOff>
          <xdr:row>94</xdr:row>
          <xdr:rowOff>0</xdr:rowOff>
        </xdr:to>
        <xdr:sp macro="" textlink="">
          <xdr:nvSpPr>
            <xdr:cNvPr id="17468" name="Check Box 60" hidden="1">
              <a:extLst>
                <a:ext uri="{63B3BB69-23CF-44E3-9099-C40C66FF867C}">
                  <a14:compatExt spid="_x0000_s17468"/>
                </a:ext>
                <a:ext uri="{FF2B5EF4-FFF2-40B4-BE49-F238E27FC236}">
                  <a16:creationId xmlns:a16="http://schemas.microsoft.com/office/drawing/2014/main" id="{00000000-0008-0000-0200-00003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97</xdr:row>
          <xdr:rowOff>0</xdr:rowOff>
        </xdr:from>
        <xdr:to>
          <xdr:col>29</xdr:col>
          <xdr:colOff>0</xdr:colOff>
          <xdr:row>98</xdr:row>
          <xdr:rowOff>0</xdr:rowOff>
        </xdr:to>
        <xdr:sp macro="" textlink="">
          <xdr:nvSpPr>
            <xdr:cNvPr id="17469" name="Check Box 61" hidden="1">
              <a:extLst>
                <a:ext uri="{63B3BB69-23CF-44E3-9099-C40C66FF867C}">
                  <a14:compatExt spid="_x0000_s17469"/>
                </a:ext>
                <a:ext uri="{FF2B5EF4-FFF2-40B4-BE49-F238E27FC236}">
                  <a16:creationId xmlns:a16="http://schemas.microsoft.com/office/drawing/2014/main" id="{00000000-0008-0000-0200-00003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97</xdr:row>
          <xdr:rowOff>0</xdr:rowOff>
        </xdr:from>
        <xdr:to>
          <xdr:col>25</xdr:col>
          <xdr:colOff>0</xdr:colOff>
          <xdr:row>98</xdr:row>
          <xdr:rowOff>0</xdr:rowOff>
        </xdr:to>
        <xdr:sp macro="" textlink="">
          <xdr:nvSpPr>
            <xdr:cNvPr id="17470" name="Check Box 62" hidden="1">
              <a:extLst>
                <a:ext uri="{63B3BB69-23CF-44E3-9099-C40C66FF867C}">
                  <a14:compatExt spid="_x0000_s17470"/>
                </a:ext>
                <a:ext uri="{FF2B5EF4-FFF2-40B4-BE49-F238E27FC236}">
                  <a16:creationId xmlns:a16="http://schemas.microsoft.com/office/drawing/2014/main" id="{00000000-0008-0000-0200-00003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25</xdr:row>
          <xdr:rowOff>0</xdr:rowOff>
        </xdr:from>
        <xdr:to>
          <xdr:col>19</xdr:col>
          <xdr:colOff>0</xdr:colOff>
          <xdr:row>27</xdr:row>
          <xdr:rowOff>0</xdr:rowOff>
        </xdr:to>
        <xdr:sp macro="" textlink="">
          <xdr:nvSpPr>
            <xdr:cNvPr id="17471" name="Check Box 63" hidden="1">
              <a:extLst>
                <a:ext uri="{63B3BB69-23CF-44E3-9099-C40C66FF867C}">
                  <a14:compatExt spid="_x0000_s17471"/>
                </a:ext>
                <a:ext uri="{FF2B5EF4-FFF2-40B4-BE49-F238E27FC236}">
                  <a16:creationId xmlns:a16="http://schemas.microsoft.com/office/drawing/2014/main" id="{00000000-0008-0000-0200-00003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25</xdr:row>
          <xdr:rowOff>0</xdr:rowOff>
        </xdr:from>
        <xdr:to>
          <xdr:col>22</xdr:col>
          <xdr:colOff>0</xdr:colOff>
          <xdr:row>27</xdr:row>
          <xdr:rowOff>0</xdr:rowOff>
        </xdr:to>
        <xdr:sp macro="" textlink="">
          <xdr:nvSpPr>
            <xdr:cNvPr id="17472" name="Check Box 64" hidden="1">
              <a:extLst>
                <a:ext uri="{63B3BB69-23CF-44E3-9099-C40C66FF867C}">
                  <a14:compatExt spid="_x0000_s17472"/>
                </a:ext>
                <a:ext uri="{FF2B5EF4-FFF2-40B4-BE49-F238E27FC236}">
                  <a16:creationId xmlns:a16="http://schemas.microsoft.com/office/drawing/2014/main" id="{00000000-0008-0000-0200-00004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25</xdr:row>
          <xdr:rowOff>0</xdr:rowOff>
        </xdr:from>
        <xdr:to>
          <xdr:col>26</xdr:col>
          <xdr:colOff>0</xdr:colOff>
          <xdr:row>27</xdr:row>
          <xdr:rowOff>0</xdr:rowOff>
        </xdr:to>
        <xdr:sp macro="" textlink="">
          <xdr:nvSpPr>
            <xdr:cNvPr id="17473" name="Check Box 65" hidden="1">
              <a:extLst>
                <a:ext uri="{63B3BB69-23CF-44E3-9099-C40C66FF867C}">
                  <a14:compatExt spid="_x0000_s17473"/>
                </a:ext>
                <a:ext uri="{FF2B5EF4-FFF2-40B4-BE49-F238E27FC236}">
                  <a16:creationId xmlns:a16="http://schemas.microsoft.com/office/drawing/2014/main" id="{00000000-0008-0000-0200-00004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25</xdr:row>
          <xdr:rowOff>0</xdr:rowOff>
        </xdr:from>
        <xdr:to>
          <xdr:col>12</xdr:col>
          <xdr:colOff>0</xdr:colOff>
          <xdr:row>27</xdr:row>
          <xdr:rowOff>0</xdr:rowOff>
        </xdr:to>
        <xdr:sp macro="" textlink="">
          <xdr:nvSpPr>
            <xdr:cNvPr id="17474" name="Check Box 66" hidden="1">
              <a:extLst>
                <a:ext uri="{63B3BB69-23CF-44E3-9099-C40C66FF867C}">
                  <a14:compatExt spid="_x0000_s17474"/>
                </a:ext>
                <a:ext uri="{FF2B5EF4-FFF2-40B4-BE49-F238E27FC236}">
                  <a16:creationId xmlns:a16="http://schemas.microsoft.com/office/drawing/2014/main" id="{00000000-0008-0000-0200-00004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25</xdr:row>
          <xdr:rowOff>0</xdr:rowOff>
        </xdr:from>
        <xdr:to>
          <xdr:col>30</xdr:col>
          <xdr:colOff>0</xdr:colOff>
          <xdr:row>27</xdr:row>
          <xdr:rowOff>0</xdr:rowOff>
        </xdr:to>
        <xdr:sp macro="" textlink="">
          <xdr:nvSpPr>
            <xdr:cNvPr id="17475" name="Check Box 67" hidden="1">
              <a:extLst>
                <a:ext uri="{63B3BB69-23CF-44E3-9099-C40C66FF867C}">
                  <a14:compatExt spid="_x0000_s17475"/>
                </a:ext>
                <a:ext uri="{FF2B5EF4-FFF2-40B4-BE49-F238E27FC236}">
                  <a16:creationId xmlns:a16="http://schemas.microsoft.com/office/drawing/2014/main" id="{00000000-0008-0000-0200-00004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48</xdr:row>
          <xdr:rowOff>0</xdr:rowOff>
        </xdr:from>
        <xdr:to>
          <xdr:col>11</xdr:col>
          <xdr:colOff>0</xdr:colOff>
          <xdr:row>49</xdr:row>
          <xdr:rowOff>0</xdr:rowOff>
        </xdr:to>
        <xdr:sp macro="" textlink="">
          <xdr:nvSpPr>
            <xdr:cNvPr id="17479" name="Check Box 71" hidden="1">
              <a:extLst>
                <a:ext uri="{63B3BB69-23CF-44E3-9099-C40C66FF867C}">
                  <a14:compatExt spid="_x0000_s17479"/>
                </a:ext>
                <a:ext uri="{FF2B5EF4-FFF2-40B4-BE49-F238E27FC236}">
                  <a16:creationId xmlns:a16="http://schemas.microsoft.com/office/drawing/2014/main" id="{00000000-0008-0000-0200-00004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50</xdr:row>
          <xdr:rowOff>0</xdr:rowOff>
        </xdr:from>
        <xdr:to>
          <xdr:col>11</xdr:col>
          <xdr:colOff>0</xdr:colOff>
          <xdr:row>51</xdr:row>
          <xdr:rowOff>0</xdr:rowOff>
        </xdr:to>
        <xdr:sp macro="" textlink="">
          <xdr:nvSpPr>
            <xdr:cNvPr id="17480" name="Check Box 72" hidden="1">
              <a:extLst>
                <a:ext uri="{63B3BB69-23CF-44E3-9099-C40C66FF867C}">
                  <a14:compatExt spid="_x0000_s17480"/>
                </a:ext>
                <a:ext uri="{FF2B5EF4-FFF2-40B4-BE49-F238E27FC236}">
                  <a16:creationId xmlns:a16="http://schemas.microsoft.com/office/drawing/2014/main" id="{00000000-0008-0000-0200-00004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50</xdr:row>
          <xdr:rowOff>228600</xdr:rowOff>
        </xdr:from>
        <xdr:to>
          <xdr:col>18</xdr:col>
          <xdr:colOff>0</xdr:colOff>
          <xdr:row>52</xdr:row>
          <xdr:rowOff>0</xdr:rowOff>
        </xdr:to>
        <xdr:sp macro="" textlink="">
          <xdr:nvSpPr>
            <xdr:cNvPr id="17481" name="Check Box 73" hidden="1">
              <a:extLst>
                <a:ext uri="{63B3BB69-23CF-44E3-9099-C40C66FF867C}">
                  <a14:compatExt spid="_x0000_s17481"/>
                </a:ext>
                <a:ext uri="{FF2B5EF4-FFF2-40B4-BE49-F238E27FC236}">
                  <a16:creationId xmlns:a16="http://schemas.microsoft.com/office/drawing/2014/main" id="{00000000-0008-0000-0200-00004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52</xdr:row>
          <xdr:rowOff>0</xdr:rowOff>
        </xdr:from>
        <xdr:to>
          <xdr:col>17</xdr:col>
          <xdr:colOff>0</xdr:colOff>
          <xdr:row>53</xdr:row>
          <xdr:rowOff>0</xdr:rowOff>
        </xdr:to>
        <xdr:sp macro="" textlink="">
          <xdr:nvSpPr>
            <xdr:cNvPr id="17482" name="Check Box 74" hidden="1">
              <a:extLst>
                <a:ext uri="{63B3BB69-23CF-44E3-9099-C40C66FF867C}">
                  <a14:compatExt spid="_x0000_s17482"/>
                </a:ext>
                <a:ext uri="{FF2B5EF4-FFF2-40B4-BE49-F238E27FC236}">
                  <a16:creationId xmlns:a16="http://schemas.microsoft.com/office/drawing/2014/main" id="{00000000-0008-0000-0200-00004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92</xdr:row>
          <xdr:rowOff>0</xdr:rowOff>
        </xdr:from>
        <xdr:to>
          <xdr:col>29</xdr:col>
          <xdr:colOff>0</xdr:colOff>
          <xdr:row>93</xdr:row>
          <xdr:rowOff>0</xdr:rowOff>
        </xdr:to>
        <xdr:sp macro="" textlink="">
          <xdr:nvSpPr>
            <xdr:cNvPr id="17483" name="Check Box 75" hidden="1">
              <a:extLst>
                <a:ext uri="{63B3BB69-23CF-44E3-9099-C40C66FF867C}">
                  <a14:compatExt spid="_x0000_s17483"/>
                </a:ext>
                <a:ext uri="{FF2B5EF4-FFF2-40B4-BE49-F238E27FC236}">
                  <a16:creationId xmlns:a16="http://schemas.microsoft.com/office/drawing/2014/main" id="{00000000-0008-0000-0200-00004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94</xdr:row>
          <xdr:rowOff>0</xdr:rowOff>
        </xdr:from>
        <xdr:to>
          <xdr:col>11</xdr:col>
          <xdr:colOff>0</xdr:colOff>
          <xdr:row>96</xdr:row>
          <xdr:rowOff>0</xdr:rowOff>
        </xdr:to>
        <xdr:sp macro="" textlink="">
          <xdr:nvSpPr>
            <xdr:cNvPr id="17484" name="Check Box 76" hidden="1">
              <a:extLst>
                <a:ext uri="{63B3BB69-23CF-44E3-9099-C40C66FF867C}">
                  <a14:compatExt spid="_x0000_s17484"/>
                </a:ext>
                <a:ext uri="{FF2B5EF4-FFF2-40B4-BE49-F238E27FC236}">
                  <a16:creationId xmlns:a16="http://schemas.microsoft.com/office/drawing/2014/main" id="{00000000-0008-0000-0200-00004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45</xdr:row>
          <xdr:rowOff>0</xdr:rowOff>
        </xdr:from>
        <xdr:to>
          <xdr:col>29</xdr:col>
          <xdr:colOff>0</xdr:colOff>
          <xdr:row>46</xdr:row>
          <xdr:rowOff>0</xdr:rowOff>
        </xdr:to>
        <xdr:sp macro="" textlink="">
          <xdr:nvSpPr>
            <xdr:cNvPr id="17485" name="Check Box 77" hidden="1">
              <a:extLst>
                <a:ext uri="{63B3BB69-23CF-44E3-9099-C40C66FF867C}">
                  <a14:compatExt spid="_x0000_s17485"/>
                </a:ext>
                <a:ext uri="{FF2B5EF4-FFF2-40B4-BE49-F238E27FC236}">
                  <a16:creationId xmlns:a16="http://schemas.microsoft.com/office/drawing/2014/main" id="{00000000-0008-0000-0200-00004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213360</xdr:colOff>
          <xdr:row>45</xdr:row>
          <xdr:rowOff>228600</xdr:rowOff>
        </xdr:from>
        <xdr:to>
          <xdr:col>26</xdr:col>
          <xdr:colOff>0</xdr:colOff>
          <xdr:row>47</xdr:row>
          <xdr:rowOff>0</xdr:rowOff>
        </xdr:to>
        <xdr:sp macro="" textlink="">
          <xdr:nvSpPr>
            <xdr:cNvPr id="17486" name="Check Box 78" hidden="1">
              <a:extLst>
                <a:ext uri="{63B3BB69-23CF-44E3-9099-C40C66FF867C}">
                  <a14:compatExt spid="_x0000_s17486"/>
                </a:ext>
                <a:ext uri="{FF2B5EF4-FFF2-40B4-BE49-F238E27FC236}">
                  <a16:creationId xmlns:a16="http://schemas.microsoft.com/office/drawing/2014/main" id="{00000000-0008-0000-0200-00004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47</xdr:row>
          <xdr:rowOff>0</xdr:rowOff>
        </xdr:from>
        <xdr:to>
          <xdr:col>23</xdr:col>
          <xdr:colOff>0</xdr:colOff>
          <xdr:row>48</xdr:row>
          <xdr:rowOff>0</xdr:rowOff>
        </xdr:to>
        <xdr:sp macro="" textlink="">
          <xdr:nvSpPr>
            <xdr:cNvPr id="17487" name="Check Box 79" hidden="1">
              <a:extLst>
                <a:ext uri="{63B3BB69-23CF-44E3-9099-C40C66FF867C}">
                  <a14:compatExt spid="_x0000_s17487"/>
                </a:ext>
                <a:ext uri="{FF2B5EF4-FFF2-40B4-BE49-F238E27FC236}">
                  <a16:creationId xmlns:a16="http://schemas.microsoft.com/office/drawing/2014/main" id="{00000000-0008-0000-0200-00004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46</xdr:row>
          <xdr:rowOff>0</xdr:rowOff>
        </xdr:from>
        <xdr:to>
          <xdr:col>30</xdr:col>
          <xdr:colOff>0</xdr:colOff>
          <xdr:row>47</xdr:row>
          <xdr:rowOff>0</xdr:rowOff>
        </xdr:to>
        <xdr:sp macro="" textlink="">
          <xdr:nvSpPr>
            <xdr:cNvPr id="17488" name="Check Box 80" hidden="1">
              <a:extLst>
                <a:ext uri="{63B3BB69-23CF-44E3-9099-C40C66FF867C}">
                  <a14:compatExt spid="_x0000_s17488"/>
                </a:ext>
                <a:ext uri="{FF2B5EF4-FFF2-40B4-BE49-F238E27FC236}">
                  <a16:creationId xmlns:a16="http://schemas.microsoft.com/office/drawing/2014/main" id="{00000000-0008-0000-0200-00005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45</xdr:row>
          <xdr:rowOff>0</xdr:rowOff>
        </xdr:from>
        <xdr:to>
          <xdr:col>24</xdr:col>
          <xdr:colOff>0</xdr:colOff>
          <xdr:row>46</xdr:row>
          <xdr:rowOff>0</xdr:rowOff>
        </xdr:to>
        <xdr:sp macro="" textlink="">
          <xdr:nvSpPr>
            <xdr:cNvPr id="17489" name="Check Box 81" hidden="1">
              <a:extLst>
                <a:ext uri="{63B3BB69-23CF-44E3-9099-C40C66FF867C}">
                  <a14:compatExt spid="_x0000_s17489"/>
                </a:ext>
                <a:ext uri="{FF2B5EF4-FFF2-40B4-BE49-F238E27FC236}">
                  <a16:creationId xmlns:a16="http://schemas.microsoft.com/office/drawing/2014/main" id="{00000000-0008-0000-0200-00005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44</xdr:row>
          <xdr:rowOff>0</xdr:rowOff>
        </xdr:from>
        <xdr:to>
          <xdr:col>18</xdr:col>
          <xdr:colOff>0</xdr:colOff>
          <xdr:row>45</xdr:row>
          <xdr:rowOff>0</xdr:rowOff>
        </xdr:to>
        <xdr:sp macro="" textlink="">
          <xdr:nvSpPr>
            <xdr:cNvPr id="17490" name="Check Box 82" hidden="1">
              <a:extLst>
                <a:ext uri="{63B3BB69-23CF-44E3-9099-C40C66FF867C}">
                  <a14:compatExt spid="_x0000_s17490"/>
                </a:ext>
                <a:ext uri="{FF2B5EF4-FFF2-40B4-BE49-F238E27FC236}">
                  <a16:creationId xmlns:a16="http://schemas.microsoft.com/office/drawing/2014/main" id="{00000000-0008-0000-0200-00005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0</xdr:rowOff>
        </xdr:from>
        <xdr:to>
          <xdr:col>5</xdr:col>
          <xdr:colOff>0</xdr:colOff>
          <xdr:row>3</xdr:row>
          <xdr:rowOff>0</xdr:rowOff>
        </xdr:to>
        <xdr:sp macro="" textlink="">
          <xdr:nvSpPr>
            <xdr:cNvPr id="17491" name="Check Box 83" hidden="1">
              <a:extLst>
                <a:ext uri="{63B3BB69-23CF-44E3-9099-C40C66FF867C}">
                  <a14:compatExt spid="_x0000_s17491"/>
                </a:ext>
                <a:ext uri="{FF2B5EF4-FFF2-40B4-BE49-F238E27FC236}">
                  <a16:creationId xmlns:a16="http://schemas.microsoft.com/office/drawing/2014/main" id="{00000000-0008-0000-0200-00005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94</xdr:row>
          <xdr:rowOff>0</xdr:rowOff>
        </xdr:from>
        <xdr:to>
          <xdr:col>11</xdr:col>
          <xdr:colOff>0</xdr:colOff>
          <xdr:row>96</xdr:row>
          <xdr:rowOff>0</xdr:rowOff>
        </xdr:to>
        <xdr:sp macro="" textlink="">
          <xdr:nvSpPr>
            <xdr:cNvPr id="17492" name="Check Box 84" hidden="1">
              <a:extLst>
                <a:ext uri="{63B3BB69-23CF-44E3-9099-C40C66FF867C}">
                  <a14:compatExt spid="_x0000_s17492"/>
                </a:ext>
                <a:ext uri="{FF2B5EF4-FFF2-40B4-BE49-F238E27FC236}">
                  <a16:creationId xmlns:a16="http://schemas.microsoft.com/office/drawing/2014/main" id="{00000000-0008-0000-0200-00005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94</xdr:row>
          <xdr:rowOff>0</xdr:rowOff>
        </xdr:from>
        <xdr:to>
          <xdr:col>17</xdr:col>
          <xdr:colOff>0</xdr:colOff>
          <xdr:row>96</xdr:row>
          <xdr:rowOff>0</xdr:rowOff>
        </xdr:to>
        <xdr:sp macro="" textlink="">
          <xdr:nvSpPr>
            <xdr:cNvPr id="17493" name="Check Box 85" hidden="1">
              <a:extLst>
                <a:ext uri="{63B3BB69-23CF-44E3-9099-C40C66FF867C}">
                  <a14:compatExt spid="_x0000_s17493"/>
                </a:ext>
                <a:ext uri="{FF2B5EF4-FFF2-40B4-BE49-F238E27FC236}">
                  <a16:creationId xmlns:a16="http://schemas.microsoft.com/office/drawing/2014/main" id="{00000000-0008-0000-0200-00005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94</xdr:row>
          <xdr:rowOff>0</xdr:rowOff>
        </xdr:from>
        <xdr:to>
          <xdr:col>17</xdr:col>
          <xdr:colOff>0</xdr:colOff>
          <xdr:row>96</xdr:row>
          <xdr:rowOff>0</xdr:rowOff>
        </xdr:to>
        <xdr:sp macro="" textlink="">
          <xdr:nvSpPr>
            <xdr:cNvPr id="17494" name="Check Box 86" hidden="1">
              <a:extLst>
                <a:ext uri="{63B3BB69-23CF-44E3-9099-C40C66FF867C}">
                  <a14:compatExt spid="_x0000_s17494"/>
                </a:ext>
                <a:ext uri="{FF2B5EF4-FFF2-40B4-BE49-F238E27FC236}">
                  <a16:creationId xmlns:a16="http://schemas.microsoft.com/office/drawing/2014/main" id="{00000000-0008-0000-0200-00005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39</xdr:row>
          <xdr:rowOff>76200</xdr:rowOff>
        </xdr:from>
        <xdr:to>
          <xdr:col>11</xdr:col>
          <xdr:colOff>137160</xdr:colOff>
          <xdr:row>41</xdr:row>
          <xdr:rowOff>30480</xdr:rowOff>
        </xdr:to>
        <xdr:sp macro="" textlink="">
          <xdr:nvSpPr>
            <xdr:cNvPr id="17503" name="Check Box 95" hidden="1">
              <a:extLst>
                <a:ext uri="{63B3BB69-23CF-44E3-9099-C40C66FF867C}">
                  <a14:compatExt spid="_x0000_s17503"/>
                </a:ext>
                <a:ext uri="{FF2B5EF4-FFF2-40B4-BE49-F238E27FC236}">
                  <a16:creationId xmlns:a16="http://schemas.microsoft.com/office/drawing/2014/main" id="{00000000-0008-0000-0200-00005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182880</xdr:colOff>
          <xdr:row>39</xdr:row>
          <xdr:rowOff>76200</xdr:rowOff>
        </xdr:from>
        <xdr:to>
          <xdr:col>15</xdr:col>
          <xdr:colOff>106680</xdr:colOff>
          <xdr:row>41</xdr:row>
          <xdr:rowOff>22860</xdr:rowOff>
        </xdr:to>
        <xdr:sp macro="" textlink="">
          <xdr:nvSpPr>
            <xdr:cNvPr id="17504" name="Check Box 96" hidden="1">
              <a:extLst>
                <a:ext uri="{63B3BB69-23CF-44E3-9099-C40C66FF867C}">
                  <a14:compatExt spid="_x0000_s17504"/>
                </a:ext>
                <a:ext uri="{FF2B5EF4-FFF2-40B4-BE49-F238E27FC236}">
                  <a16:creationId xmlns:a16="http://schemas.microsoft.com/office/drawing/2014/main" id="{00000000-0008-0000-0200-00006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41</xdr:row>
          <xdr:rowOff>83820</xdr:rowOff>
        </xdr:from>
        <xdr:to>
          <xdr:col>11</xdr:col>
          <xdr:colOff>137160</xdr:colOff>
          <xdr:row>43</xdr:row>
          <xdr:rowOff>38100</xdr:rowOff>
        </xdr:to>
        <xdr:sp macro="" textlink="">
          <xdr:nvSpPr>
            <xdr:cNvPr id="17505" name="Check Box 97" hidden="1">
              <a:extLst>
                <a:ext uri="{63B3BB69-23CF-44E3-9099-C40C66FF867C}">
                  <a14:compatExt spid="_x0000_s17505"/>
                </a:ext>
                <a:ext uri="{FF2B5EF4-FFF2-40B4-BE49-F238E27FC236}">
                  <a16:creationId xmlns:a16="http://schemas.microsoft.com/office/drawing/2014/main" id="{00000000-0008-0000-0200-00006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40</xdr:row>
          <xdr:rowOff>114300</xdr:rowOff>
        </xdr:from>
        <xdr:to>
          <xdr:col>26</xdr:col>
          <xdr:colOff>175260</xdr:colOff>
          <xdr:row>42</xdr:row>
          <xdr:rowOff>76200</xdr:rowOff>
        </xdr:to>
        <xdr:sp macro="" textlink="">
          <xdr:nvSpPr>
            <xdr:cNvPr id="17506" name="Check Box 98" hidden="1">
              <a:extLst>
                <a:ext uri="{63B3BB69-23CF-44E3-9099-C40C66FF867C}">
                  <a14:compatExt spid="_x0000_s17506"/>
                </a:ext>
                <a:ext uri="{FF2B5EF4-FFF2-40B4-BE49-F238E27FC236}">
                  <a16:creationId xmlns:a16="http://schemas.microsoft.com/office/drawing/2014/main" id="{00000000-0008-0000-0200-00006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10.xml"/><Relationship Id="rId21" Type="http://schemas.openxmlformats.org/officeDocument/2006/relationships/ctrlProp" Target="../ctrlProps/ctrlProp105.xml"/><Relationship Id="rId42" Type="http://schemas.openxmlformats.org/officeDocument/2006/relationships/ctrlProp" Target="../ctrlProps/ctrlProp126.xml"/><Relationship Id="rId47" Type="http://schemas.openxmlformats.org/officeDocument/2006/relationships/ctrlProp" Target="../ctrlProps/ctrlProp131.xml"/><Relationship Id="rId63" Type="http://schemas.openxmlformats.org/officeDocument/2006/relationships/ctrlProp" Target="../ctrlProps/ctrlProp147.xml"/><Relationship Id="rId68" Type="http://schemas.openxmlformats.org/officeDocument/2006/relationships/ctrlProp" Target="../ctrlProps/ctrlProp152.xml"/><Relationship Id="rId84" Type="http://schemas.openxmlformats.org/officeDocument/2006/relationships/ctrlProp" Target="../ctrlProps/ctrlProp168.xml"/><Relationship Id="rId89" Type="http://schemas.openxmlformats.org/officeDocument/2006/relationships/ctrlProp" Target="../ctrlProps/ctrlProp173.xml"/><Relationship Id="rId16" Type="http://schemas.openxmlformats.org/officeDocument/2006/relationships/ctrlProp" Target="../ctrlProps/ctrlProp100.xml"/><Relationship Id="rId11" Type="http://schemas.openxmlformats.org/officeDocument/2006/relationships/ctrlProp" Target="../ctrlProps/ctrlProp95.xml"/><Relationship Id="rId32" Type="http://schemas.openxmlformats.org/officeDocument/2006/relationships/ctrlProp" Target="../ctrlProps/ctrlProp116.xml"/><Relationship Id="rId37" Type="http://schemas.openxmlformats.org/officeDocument/2006/relationships/ctrlProp" Target="../ctrlProps/ctrlProp121.xml"/><Relationship Id="rId53" Type="http://schemas.openxmlformats.org/officeDocument/2006/relationships/ctrlProp" Target="../ctrlProps/ctrlProp137.xml"/><Relationship Id="rId58" Type="http://schemas.openxmlformats.org/officeDocument/2006/relationships/ctrlProp" Target="../ctrlProps/ctrlProp142.xml"/><Relationship Id="rId74" Type="http://schemas.openxmlformats.org/officeDocument/2006/relationships/ctrlProp" Target="../ctrlProps/ctrlProp158.xml"/><Relationship Id="rId79" Type="http://schemas.openxmlformats.org/officeDocument/2006/relationships/ctrlProp" Target="../ctrlProps/ctrlProp163.xml"/><Relationship Id="rId5" Type="http://schemas.openxmlformats.org/officeDocument/2006/relationships/ctrlProp" Target="../ctrlProps/ctrlProp89.xml"/><Relationship Id="rId90" Type="http://schemas.openxmlformats.org/officeDocument/2006/relationships/ctrlProp" Target="../ctrlProps/ctrlProp174.xml"/><Relationship Id="rId14" Type="http://schemas.openxmlformats.org/officeDocument/2006/relationships/ctrlProp" Target="../ctrlProps/ctrlProp98.xml"/><Relationship Id="rId22" Type="http://schemas.openxmlformats.org/officeDocument/2006/relationships/ctrlProp" Target="../ctrlProps/ctrlProp106.xml"/><Relationship Id="rId27" Type="http://schemas.openxmlformats.org/officeDocument/2006/relationships/ctrlProp" Target="../ctrlProps/ctrlProp111.xml"/><Relationship Id="rId30" Type="http://schemas.openxmlformats.org/officeDocument/2006/relationships/ctrlProp" Target="../ctrlProps/ctrlProp114.xml"/><Relationship Id="rId35" Type="http://schemas.openxmlformats.org/officeDocument/2006/relationships/ctrlProp" Target="../ctrlProps/ctrlProp119.xml"/><Relationship Id="rId43" Type="http://schemas.openxmlformats.org/officeDocument/2006/relationships/ctrlProp" Target="../ctrlProps/ctrlProp127.xml"/><Relationship Id="rId48" Type="http://schemas.openxmlformats.org/officeDocument/2006/relationships/ctrlProp" Target="../ctrlProps/ctrlProp132.xml"/><Relationship Id="rId56" Type="http://schemas.openxmlformats.org/officeDocument/2006/relationships/ctrlProp" Target="../ctrlProps/ctrlProp140.xml"/><Relationship Id="rId64" Type="http://schemas.openxmlformats.org/officeDocument/2006/relationships/ctrlProp" Target="../ctrlProps/ctrlProp148.xml"/><Relationship Id="rId69" Type="http://schemas.openxmlformats.org/officeDocument/2006/relationships/ctrlProp" Target="../ctrlProps/ctrlProp153.xml"/><Relationship Id="rId77" Type="http://schemas.openxmlformats.org/officeDocument/2006/relationships/ctrlProp" Target="../ctrlProps/ctrlProp161.xml"/><Relationship Id="rId8" Type="http://schemas.openxmlformats.org/officeDocument/2006/relationships/ctrlProp" Target="../ctrlProps/ctrlProp92.xml"/><Relationship Id="rId51" Type="http://schemas.openxmlformats.org/officeDocument/2006/relationships/ctrlProp" Target="../ctrlProps/ctrlProp135.xml"/><Relationship Id="rId72" Type="http://schemas.openxmlformats.org/officeDocument/2006/relationships/ctrlProp" Target="../ctrlProps/ctrlProp156.xml"/><Relationship Id="rId80" Type="http://schemas.openxmlformats.org/officeDocument/2006/relationships/ctrlProp" Target="../ctrlProps/ctrlProp164.xml"/><Relationship Id="rId85" Type="http://schemas.openxmlformats.org/officeDocument/2006/relationships/ctrlProp" Target="../ctrlProps/ctrlProp169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96.xml"/><Relationship Id="rId17" Type="http://schemas.openxmlformats.org/officeDocument/2006/relationships/ctrlProp" Target="../ctrlProps/ctrlProp101.xml"/><Relationship Id="rId25" Type="http://schemas.openxmlformats.org/officeDocument/2006/relationships/ctrlProp" Target="../ctrlProps/ctrlProp109.xml"/><Relationship Id="rId33" Type="http://schemas.openxmlformats.org/officeDocument/2006/relationships/ctrlProp" Target="../ctrlProps/ctrlProp117.xml"/><Relationship Id="rId38" Type="http://schemas.openxmlformats.org/officeDocument/2006/relationships/ctrlProp" Target="../ctrlProps/ctrlProp122.xml"/><Relationship Id="rId46" Type="http://schemas.openxmlformats.org/officeDocument/2006/relationships/ctrlProp" Target="../ctrlProps/ctrlProp130.xml"/><Relationship Id="rId59" Type="http://schemas.openxmlformats.org/officeDocument/2006/relationships/ctrlProp" Target="../ctrlProps/ctrlProp143.xml"/><Relationship Id="rId67" Type="http://schemas.openxmlformats.org/officeDocument/2006/relationships/ctrlProp" Target="../ctrlProps/ctrlProp151.xml"/><Relationship Id="rId20" Type="http://schemas.openxmlformats.org/officeDocument/2006/relationships/ctrlProp" Target="../ctrlProps/ctrlProp104.xml"/><Relationship Id="rId41" Type="http://schemas.openxmlformats.org/officeDocument/2006/relationships/ctrlProp" Target="../ctrlProps/ctrlProp125.xml"/><Relationship Id="rId54" Type="http://schemas.openxmlformats.org/officeDocument/2006/relationships/ctrlProp" Target="../ctrlProps/ctrlProp138.xml"/><Relationship Id="rId62" Type="http://schemas.openxmlformats.org/officeDocument/2006/relationships/ctrlProp" Target="../ctrlProps/ctrlProp146.xml"/><Relationship Id="rId70" Type="http://schemas.openxmlformats.org/officeDocument/2006/relationships/ctrlProp" Target="../ctrlProps/ctrlProp154.xml"/><Relationship Id="rId75" Type="http://schemas.openxmlformats.org/officeDocument/2006/relationships/ctrlProp" Target="../ctrlProps/ctrlProp159.xml"/><Relationship Id="rId83" Type="http://schemas.openxmlformats.org/officeDocument/2006/relationships/ctrlProp" Target="../ctrlProps/ctrlProp167.xml"/><Relationship Id="rId88" Type="http://schemas.openxmlformats.org/officeDocument/2006/relationships/ctrlProp" Target="../ctrlProps/ctrlProp172.xml"/><Relationship Id="rId91" Type="http://schemas.openxmlformats.org/officeDocument/2006/relationships/ctrlProp" Target="../ctrlProps/ctrlProp175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0.xml"/><Relationship Id="rId15" Type="http://schemas.openxmlformats.org/officeDocument/2006/relationships/ctrlProp" Target="../ctrlProps/ctrlProp99.xml"/><Relationship Id="rId23" Type="http://schemas.openxmlformats.org/officeDocument/2006/relationships/ctrlProp" Target="../ctrlProps/ctrlProp107.xml"/><Relationship Id="rId28" Type="http://schemas.openxmlformats.org/officeDocument/2006/relationships/ctrlProp" Target="../ctrlProps/ctrlProp112.xml"/><Relationship Id="rId36" Type="http://schemas.openxmlformats.org/officeDocument/2006/relationships/ctrlProp" Target="../ctrlProps/ctrlProp120.xml"/><Relationship Id="rId49" Type="http://schemas.openxmlformats.org/officeDocument/2006/relationships/ctrlProp" Target="../ctrlProps/ctrlProp133.xml"/><Relationship Id="rId57" Type="http://schemas.openxmlformats.org/officeDocument/2006/relationships/ctrlProp" Target="../ctrlProps/ctrlProp141.xml"/><Relationship Id="rId10" Type="http://schemas.openxmlformats.org/officeDocument/2006/relationships/ctrlProp" Target="../ctrlProps/ctrlProp94.xml"/><Relationship Id="rId31" Type="http://schemas.openxmlformats.org/officeDocument/2006/relationships/ctrlProp" Target="../ctrlProps/ctrlProp115.xml"/><Relationship Id="rId44" Type="http://schemas.openxmlformats.org/officeDocument/2006/relationships/ctrlProp" Target="../ctrlProps/ctrlProp128.xml"/><Relationship Id="rId52" Type="http://schemas.openxmlformats.org/officeDocument/2006/relationships/ctrlProp" Target="../ctrlProps/ctrlProp136.xml"/><Relationship Id="rId60" Type="http://schemas.openxmlformats.org/officeDocument/2006/relationships/ctrlProp" Target="../ctrlProps/ctrlProp144.xml"/><Relationship Id="rId65" Type="http://schemas.openxmlformats.org/officeDocument/2006/relationships/ctrlProp" Target="../ctrlProps/ctrlProp149.xml"/><Relationship Id="rId73" Type="http://schemas.openxmlformats.org/officeDocument/2006/relationships/ctrlProp" Target="../ctrlProps/ctrlProp157.xml"/><Relationship Id="rId78" Type="http://schemas.openxmlformats.org/officeDocument/2006/relationships/ctrlProp" Target="../ctrlProps/ctrlProp162.xml"/><Relationship Id="rId81" Type="http://schemas.openxmlformats.org/officeDocument/2006/relationships/ctrlProp" Target="../ctrlProps/ctrlProp165.xml"/><Relationship Id="rId86" Type="http://schemas.openxmlformats.org/officeDocument/2006/relationships/ctrlProp" Target="../ctrlProps/ctrlProp170.xml"/><Relationship Id="rId4" Type="http://schemas.openxmlformats.org/officeDocument/2006/relationships/ctrlProp" Target="../ctrlProps/ctrlProp88.xml"/><Relationship Id="rId9" Type="http://schemas.openxmlformats.org/officeDocument/2006/relationships/ctrlProp" Target="../ctrlProps/ctrlProp93.xml"/><Relationship Id="rId13" Type="http://schemas.openxmlformats.org/officeDocument/2006/relationships/ctrlProp" Target="../ctrlProps/ctrlProp97.xml"/><Relationship Id="rId18" Type="http://schemas.openxmlformats.org/officeDocument/2006/relationships/ctrlProp" Target="../ctrlProps/ctrlProp102.xml"/><Relationship Id="rId39" Type="http://schemas.openxmlformats.org/officeDocument/2006/relationships/ctrlProp" Target="../ctrlProps/ctrlProp123.xml"/><Relationship Id="rId34" Type="http://schemas.openxmlformats.org/officeDocument/2006/relationships/ctrlProp" Target="../ctrlProps/ctrlProp118.xml"/><Relationship Id="rId50" Type="http://schemas.openxmlformats.org/officeDocument/2006/relationships/ctrlProp" Target="../ctrlProps/ctrlProp134.xml"/><Relationship Id="rId55" Type="http://schemas.openxmlformats.org/officeDocument/2006/relationships/ctrlProp" Target="../ctrlProps/ctrlProp139.xml"/><Relationship Id="rId76" Type="http://schemas.openxmlformats.org/officeDocument/2006/relationships/ctrlProp" Target="../ctrlProps/ctrlProp160.xml"/><Relationship Id="rId7" Type="http://schemas.openxmlformats.org/officeDocument/2006/relationships/ctrlProp" Target="../ctrlProps/ctrlProp91.xml"/><Relationship Id="rId71" Type="http://schemas.openxmlformats.org/officeDocument/2006/relationships/ctrlProp" Target="../ctrlProps/ctrlProp155.xml"/><Relationship Id="rId92" Type="http://schemas.openxmlformats.org/officeDocument/2006/relationships/ctrlProp" Target="../ctrlProps/ctrlProp176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113.xml"/><Relationship Id="rId24" Type="http://schemas.openxmlformats.org/officeDocument/2006/relationships/ctrlProp" Target="../ctrlProps/ctrlProp108.xml"/><Relationship Id="rId40" Type="http://schemas.openxmlformats.org/officeDocument/2006/relationships/ctrlProp" Target="../ctrlProps/ctrlProp124.xml"/><Relationship Id="rId45" Type="http://schemas.openxmlformats.org/officeDocument/2006/relationships/ctrlProp" Target="../ctrlProps/ctrlProp129.xml"/><Relationship Id="rId66" Type="http://schemas.openxmlformats.org/officeDocument/2006/relationships/ctrlProp" Target="../ctrlProps/ctrlProp150.xml"/><Relationship Id="rId87" Type="http://schemas.openxmlformats.org/officeDocument/2006/relationships/ctrlProp" Target="../ctrlProps/ctrlProp171.xml"/><Relationship Id="rId61" Type="http://schemas.openxmlformats.org/officeDocument/2006/relationships/ctrlProp" Target="../ctrlProps/ctrlProp145.xml"/><Relationship Id="rId82" Type="http://schemas.openxmlformats.org/officeDocument/2006/relationships/ctrlProp" Target="../ctrlProps/ctrlProp166.xml"/><Relationship Id="rId19" Type="http://schemas.openxmlformats.org/officeDocument/2006/relationships/ctrlProp" Target="../ctrlProps/ctrlProp103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99.xml"/><Relationship Id="rId21" Type="http://schemas.openxmlformats.org/officeDocument/2006/relationships/ctrlProp" Target="../ctrlProps/ctrlProp194.xml"/><Relationship Id="rId42" Type="http://schemas.openxmlformats.org/officeDocument/2006/relationships/ctrlProp" Target="../ctrlProps/ctrlProp215.xml"/><Relationship Id="rId47" Type="http://schemas.openxmlformats.org/officeDocument/2006/relationships/ctrlProp" Target="../ctrlProps/ctrlProp220.xml"/><Relationship Id="rId63" Type="http://schemas.openxmlformats.org/officeDocument/2006/relationships/ctrlProp" Target="../ctrlProps/ctrlProp236.xml"/><Relationship Id="rId68" Type="http://schemas.openxmlformats.org/officeDocument/2006/relationships/ctrlProp" Target="../ctrlProps/ctrlProp241.xml"/><Relationship Id="rId84" Type="http://schemas.openxmlformats.org/officeDocument/2006/relationships/ctrlProp" Target="../ctrlProps/ctrlProp257.xml"/><Relationship Id="rId89" Type="http://schemas.openxmlformats.org/officeDocument/2006/relationships/ctrlProp" Target="../ctrlProps/ctrlProp262.xml"/><Relationship Id="rId16" Type="http://schemas.openxmlformats.org/officeDocument/2006/relationships/ctrlProp" Target="../ctrlProps/ctrlProp189.xml"/><Relationship Id="rId11" Type="http://schemas.openxmlformats.org/officeDocument/2006/relationships/ctrlProp" Target="../ctrlProps/ctrlProp184.xml"/><Relationship Id="rId32" Type="http://schemas.openxmlformats.org/officeDocument/2006/relationships/ctrlProp" Target="../ctrlProps/ctrlProp205.xml"/><Relationship Id="rId37" Type="http://schemas.openxmlformats.org/officeDocument/2006/relationships/ctrlProp" Target="../ctrlProps/ctrlProp210.xml"/><Relationship Id="rId53" Type="http://schemas.openxmlformats.org/officeDocument/2006/relationships/ctrlProp" Target="../ctrlProps/ctrlProp226.xml"/><Relationship Id="rId58" Type="http://schemas.openxmlformats.org/officeDocument/2006/relationships/ctrlProp" Target="../ctrlProps/ctrlProp231.xml"/><Relationship Id="rId74" Type="http://schemas.openxmlformats.org/officeDocument/2006/relationships/ctrlProp" Target="../ctrlProps/ctrlProp247.xml"/><Relationship Id="rId79" Type="http://schemas.openxmlformats.org/officeDocument/2006/relationships/ctrlProp" Target="../ctrlProps/ctrlProp252.xml"/><Relationship Id="rId5" Type="http://schemas.openxmlformats.org/officeDocument/2006/relationships/ctrlProp" Target="../ctrlProps/ctrlProp178.xml"/><Relationship Id="rId90" Type="http://schemas.openxmlformats.org/officeDocument/2006/relationships/ctrlProp" Target="../ctrlProps/ctrlProp263.xml"/><Relationship Id="rId14" Type="http://schemas.openxmlformats.org/officeDocument/2006/relationships/ctrlProp" Target="../ctrlProps/ctrlProp187.xml"/><Relationship Id="rId22" Type="http://schemas.openxmlformats.org/officeDocument/2006/relationships/ctrlProp" Target="../ctrlProps/ctrlProp195.xml"/><Relationship Id="rId27" Type="http://schemas.openxmlformats.org/officeDocument/2006/relationships/ctrlProp" Target="../ctrlProps/ctrlProp200.xml"/><Relationship Id="rId30" Type="http://schemas.openxmlformats.org/officeDocument/2006/relationships/ctrlProp" Target="../ctrlProps/ctrlProp203.xml"/><Relationship Id="rId35" Type="http://schemas.openxmlformats.org/officeDocument/2006/relationships/ctrlProp" Target="../ctrlProps/ctrlProp208.xml"/><Relationship Id="rId43" Type="http://schemas.openxmlformats.org/officeDocument/2006/relationships/ctrlProp" Target="../ctrlProps/ctrlProp216.xml"/><Relationship Id="rId48" Type="http://schemas.openxmlformats.org/officeDocument/2006/relationships/ctrlProp" Target="../ctrlProps/ctrlProp221.xml"/><Relationship Id="rId56" Type="http://schemas.openxmlformats.org/officeDocument/2006/relationships/ctrlProp" Target="../ctrlProps/ctrlProp229.xml"/><Relationship Id="rId64" Type="http://schemas.openxmlformats.org/officeDocument/2006/relationships/ctrlProp" Target="../ctrlProps/ctrlProp237.xml"/><Relationship Id="rId69" Type="http://schemas.openxmlformats.org/officeDocument/2006/relationships/ctrlProp" Target="../ctrlProps/ctrlProp242.xml"/><Relationship Id="rId77" Type="http://schemas.openxmlformats.org/officeDocument/2006/relationships/ctrlProp" Target="../ctrlProps/ctrlProp250.xml"/><Relationship Id="rId8" Type="http://schemas.openxmlformats.org/officeDocument/2006/relationships/ctrlProp" Target="../ctrlProps/ctrlProp181.xml"/><Relationship Id="rId51" Type="http://schemas.openxmlformats.org/officeDocument/2006/relationships/ctrlProp" Target="../ctrlProps/ctrlProp224.xml"/><Relationship Id="rId72" Type="http://schemas.openxmlformats.org/officeDocument/2006/relationships/ctrlProp" Target="../ctrlProps/ctrlProp245.xml"/><Relationship Id="rId80" Type="http://schemas.openxmlformats.org/officeDocument/2006/relationships/ctrlProp" Target="../ctrlProps/ctrlProp253.xml"/><Relationship Id="rId85" Type="http://schemas.openxmlformats.org/officeDocument/2006/relationships/ctrlProp" Target="../ctrlProps/ctrlProp258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185.xml"/><Relationship Id="rId17" Type="http://schemas.openxmlformats.org/officeDocument/2006/relationships/ctrlProp" Target="../ctrlProps/ctrlProp190.xml"/><Relationship Id="rId25" Type="http://schemas.openxmlformats.org/officeDocument/2006/relationships/ctrlProp" Target="../ctrlProps/ctrlProp198.xml"/><Relationship Id="rId33" Type="http://schemas.openxmlformats.org/officeDocument/2006/relationships/ctrlProp" Target="../ctrlProps/ctrlProp206.xml"/><Relationship Id="rId38" Type="http://schemas.openxmlformats.org/officeDocument/2006/relationships/ctrlProp" Target="../ctrlProps/ctrlProp211.xml"/><Relationship Id="rId46" Type="http://schemas.openxmlformats.org/officeDocument/2006/relationships/ctrlProp" Target="../ctrlProps/ctrlProp219.xml"/><Relationship Id="rId59" Type="http://schemas.openxmlformats.org/officeDocument/2006/relationships/ctrlProp" Target="../ctrlProps/ctrlProp232.xml"/><Relationship Id="rId67" Type="http://schemas.openxmlformats.org/officeDocument/2006/relationships/ctrlProp" Target="../ctrlProps/ctrlProp240.xml"/><Relationship Id="rId20" Type="http://schemas.openxmlformats.org/officeDocument/2006/relationships/ctrlProp" Target="../ctrlProps/ctrlProp193.xml"/><Relationship Id="rId41" Type="http://schemas.openxmlformats.org/officeDocument/2006/relationships/ctrlProp" Target="../ctrlProps/ctrlProp214.xml"/><Relationship Id="rId54" Type="http://schemas.openxmlformats.org/officeDocument/2006/relationships/ctrlProp" Target="../ctrlProps/ctrlProp227.xml"/><Relationship Id="rId62" Type="http://schemas.openxmlformats.org/officeDocument/2006/relationships/ctrlProp" Target="../ctrlProps/ctrlProp235.xml"/><Relationship Id="rId70" Type="http://schemas.openxmlformats.org/officeDocument/2006/relationships/ctrlProp" Target="../ctrlProps/ctrlProp243.xml"/><Relationship Id="rId75" Type="http://schemas.openxmlformats.org/officeDocument/2006/relationships/ctrlProp" Target="../ctrlProps/ctrlProp248.xml"/><Relationship Id="rId83" Type="http://schemas.openxmlformats.org/officeDocument/2006/relationships/ctrlProp" Target="../ctrlProps/ctrlProp256.xml"/><Relationship Id="rId88" Type="http://schemas.openxmlformats.org/officeDocument/2006/relationships/ctrlProp" Target="../ctrlProps/ctrlProp26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79.xml"/><Relationship Id="rId15" Type="http://schemas.openxmlformats.org/officeDocument/2006/relationships/ctrlProp" Target="../ctrlProps/ctrlProp188.xml"/><Relationship Id="rId23" Type="http://schemas.openxmlformats.org/officeDocument/2006/relationships/ctrlProp" Target="../ctrlProps/ctrlProp196.xml"/><Relationship Id="rId28" Type="http://schemas.openxmlformats.org/officeDocument/2006/relationships/ctrlProp" Target="../ctrlProps/ctrlProp201.xml"/><Relationship Id="rId36" Type="http://schemas.openxmlformats.org/officeDocument/2006/relationships/ctrlProp" Target="../ctrlProps/ctrlProp209.xml"/><Relationship Id="rId49" Type="http://schemas.openxmlformats.org/officeDocument/2006/relationships/ctrlProp" Target="../ctrlProps/ctrlProp222.xml"/><Relationship Id="rId57" Type="http://schemas.openxmlformats.org/officeDocument/2006/relationships/ctrlProp" Target="../ctrlProps/ctrlProp230.xml"/><Relationship Id="rId10" Type="http://schemas.openxmlformats.org/officeDocument/2006/relationships/ctrlProp" Target="../ctrlProps/ctrlProp183.xml"/><Relationship Id="rId31" Type="http://schemas.openxmlformats.org/officeDocument/2006/relationships/ctrlProp" Target="../ctrlProps/ctrlProp204.xml"/><Relationship Id="rId44" Type="http://schemas.openxmlformats.org/officeDocument/2006/relationships/ctrlProp" Target="../ctrlProps/ctrlProp217.xml"/><Relationship Id="rId52" Type="http://schemas.openxmlformats.org/officeDocument/2006/relationships/ctrlProp" Target="../ctrlProps/ctrlProp225.xml"/><Relationship Id="rId60" Type="http://schemas.openxmlformats.org/officeDocument/2006/relationships/ctrlProp" Target="../ctrlProps/ctrlProp233.xml"/><Relationship Id="rId65" Type="http://schemas.openxmlformats.org/officeDocument/2006/relationships/ctrlProp" Target="../ctrlProps/ctrlProp238.xml"/><Relationship Id="rId73" Type="http://schemas.openxmlformats.org/officeDocument/2006/relationships/ctrlProp" Target="../ctrlProps/ctrlProp246.xml"/><Relationship Id="rId78" Type="http://schemas.openxmlformats.org/officeDocument/2006/relationships/ctrlProp" Target="../ctrlProps/ctrlProp251.xml"/><Relationship Id="rId81" Type="http://schemas.openxmlformats.org/officeDocument/2006/relationships/ctrlProp" Target="../ctrlProps/ctrlProp254.xml"/><Relationship Id="rId86" Type="http://schemas.openxmlformats.org/officeDocument/2006/relationships/ctrlProp" Target="../ctrlProps/ctrlProp259.xml"/><Relationship Id="rId4" Type="http://schemas.openxmlformats.org/officeDocument/2006/relationships/ctrlProp" Target="../ctrlProps/ctrlProp177.xml"/><Relationship Id="rId9" Type="http://schemas.openxmlformats.org/officeDocument/2006/relationships/ctrlProp" Target="../ctrlProps/ctrlProp182.xml"/><Relationship Id="rId13" Type="http://schemas.openxmlformats.org/officeDocument/2006/relationships/ctrlProp" Target="../ctrlProps/ctrlProp186.xml"/><Relationship Id="rId18" Type="http://schemas.openxmlformats.org/officeDocument/2006/relationships/ctrlProp" Target="../ctrlProps/ctrlProp191.xml"/><Relationship Id="rId39" Type="http://schemas.openxmlformats.org/officeDocument/2006/relationships/ctrlProp" Target="../ctrlProps/ctrlProp212.xml"/><Relationship Id="rId34" Type="http://schemas.openxmlformats.org/officeDocument/2006/relationships/ctrlProp" Target="../ctrlProps/ctrlProp207.xml"/><Relationship Id="rId50" Type="http://schemas.openxmlformats.org/officeDocument/2006/relationships/ctrlProp" Target="../ctrlProps/ctrlProp223.xml"/><Relationship Id="rId55" Type="http://schemas.openxmlformats.org/officeDocument/2006/relationships/ctrlProp" Target="../ctrlProps/ctrlProp228.xml"/><Relationship Id="rId76" Type="http://schemas.openxmlformats.org/officeDocument/2006/relationships/ctrlProp" Target="../ctrlProps/ctrlProp249.xml"/><Relationship Id="rId7" Type="http://schemas.openxmlformats.org/officeDocument/2006/relationships/ctrlProp" Target="../ctrlProps/ctrlProp180.xml"/><Relationship Id="rId71" Type="http://schemas.openxmlformats.org/officeDocument/2006/relationships/ctrlProp" Target="../ctrlProps/ctrlProp244.xml"/><Relationship Id="rId2" Type="http://schemas.openxmlformats.org/officeDocument/2006/relationships/drawing" Target="../drawings/drawing3.xml"/><Relationship Id="rId29" Type="http://schemas.openxmlformats.org/officeDocument/2006/relationships/ctrlProp" Target="../ctrlProps/ctrlProp202.xml"/><Relationship Id="rId24" Type="http://schemas.openxmlformats.org/officeDocument/2006/relationships/ctrlProp" Target="../ctrlProps/ctrlProp197.xml"/><Relationship Id="rId40" Type="http://schemas.openxmlformats.org/officeDocument/2006/relationships/ctrlProp" Target="../ctrlProps/ctrlProp213.xml"/><Relationship Id="rId45" Type="http://schemas.openxmlformats.org/officeDocument/2006/relationships/ctrlProp" Target="../ctrlProps/ctrlProp218.xml"/><Relationship Id="rId66" Type="http://schemas.openxmlformats.org/officeDocument/2006/relationships/ctrlProp" Target="../ctrlProps/ctrlProp239.xml"/><Relationship Id="rId87" Type="http://schemas.openxmlformats.org/officeDocument/2006/relationships/ctrlProp" Target="../ctrlProps/ctrlProp260.xml"/><Relationship Id="rId61" Type="http://schemas.openxmlformats.org/officeDocument/2006/relationships/ctrlProp" Target="../ctrlProps/ctrlProp234.xml"/><Relationship Id="rId82" Type="http://schemas.openxmlformats.org/officeDocument/2006/relationships/ctrlProp" Target="../ctrlProps/ctrlProp255.xml"/><Relationship Id="rId19" Type="http://schemas.openxmlformats.org/officeDocument/2006/relationships/ctrlProp" Target="../ctrlProps/ctrlProp19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</sheetPr>
  <dimension ref="A1:BN107"/>
  <sheetViews>
    <sheetView tabSelected="1" view="pageBreakPreview" zoomScaleNormal="145" zoomScaleSheetLayoutView="100" zoomScalePageLayoutView="70" workbookViewId="0">
      <selection activeCell="Q17" sqref="Q17:AD17"/>
    </sheetView>
  </sheetViews>
  <sheetFormatPr defaultColWidth="2.69921875" defaultRowHeight="13.2" x14ac:dyDescent="0.45"/>
  <cols>
    <col min="1" max="1" width="2.69921875" style="24" customWidth="1"/>
    <col min="2" max="16384" width="2.69921875" style="24"/>
  </cols>
  <sheetData>
    <row r="1" spans="1:31" ht="18" customHeight="1" x14ac:dyDescent="0.45">
      <c r="A1" s="24" t="s">
        <v>305</v>
      </c>
      <c r="V1" s="28" t="s">
        <v>141</v>
      </c>
      <c r="W1" s="28"/>
      <c r="X1" s="31"/>
      <c r="Y1" s="168"/>
      <c r="Z1" s="169"/>
      <c r="AA1" s="169"/>
      <c r="AB1" s="169"/>
      <c r="AC1" s="169"/>
      <c r="AD1" s="169"/>
      <c r="AE1" s="170"/>
    </row>
    <row r="2" spans="1:31" ht="18" customHeight="1" x14ac:dyDescent="0.45">
      <c r="B2" s="36"/>
      <c r="C2" s="17"/>
      <c r="D2" s="17"/>
      <c r="E2" s="17"/>
      <c r="F2" s="17"/>
      <c r="G2" s="17"/>
      <c r="H2" s="17"/>
      <c r="I2" s="26"/>
      <c r="J2" s="17"/>
      <c r="K2" s="17"/>
      <c r="L2" s="17" t="s">
        <v>139</v>
      </c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8"/>
      <c r="Z2" s="18"/>
      <c r="AA2" s="18"/>
      <c r="AB2" s="18"/>
      <c r="AC2" s="18"/>
      <c r="AD2" s="18"/>
      <c r="AE2" s="19"/>
    </row>
    <row r="3" spans="1:31" ht="18" customHeight="1" x14ac:dyDescent="0.45">
      <c r="B3" s="35"/>
      <c r="C3" s="27"/>
      <c r="D3" s="27" t="s">
        <v>197</v>
      </c>
      <c r="E3" s="27"/>
      <c r="F3" s="27"/>
      <c r="G3" s="27"/>
      <c r="H3" s="27"/>
      <c r="I3" s="27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9"/>
    </row>
    <row r="4" spans="1:31" ht="18" customHeight="1" x14ac:dyDescent="0.45">
      <c r="B4" s="32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R4" s="179"/>
      <c r="S4" s="179"/>
      <c r="T4" s="180"/>
      <c r="U4" s="181"/>
      <c r="V4" s="181"/>
      <c r="W4" s="182"/>
      <c r="X4" s="23" t="s">
        <v>11</v>
      </c>
      <c r="Y4" s="180"/>
      <c r="Z4" s="182"/>
      <c r="AA4" s="23" t="s">
        <v>12</v>
      </c>
      <c r="AB4" s="180"/>
      <c r="AC4" s="182"/>
      <c r="AD4" s="23" t="s">
        <v>13</v>
      </c>
      <c r="AE4" s="19"/>
    </row>
    <row r="5" spans="1:31" ht="18" customHeight="1" x14ac:dyDescent="0.45">
      <c r="B5" s="32"/>
      <c r="C5" s="62" t="s">
        <v>214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9"/>
    </row>
    <row r="6" spans="1:31" ht="18" customHeight="1" x14ac:dyDescent="0.45">
      <c r="B6" s="32"/>
      <c r="C6" s="18"/>
      <c r="D6" s="18"/>
      <c r="E6" s="18"/>
      <c r="F6" s="18"/>
      <c r="G6" s="18"/>
      <c r="H6" s="18"/>
      <c r="J6" s="18"/>
      <c r="K6" s="183" t="s">
        <v>36</v>
      </c>
      <c r="L6" s="183"/>
      <c r="M6" s="183"/>
      <c r="N6" s="18"/>
      <c r="O6" s="183" t="s">
        <v>37</v>
      </c>
      <c r="P6" s="183"/>
      <c r="Q6" s="183"/>
      <c r="R6" s="183"/>
      <c r="S6" s="183"/>
      <c r="T6" s="183"/>
      <c r="U6" s="183"/>
      <c r="V6" s="18"/>
      <c r="W6" s="183" t="s">
        <v>38</v>
      </c>
      <c r="X6" s="183"/>
      <c r="Y6" s="183"/>
      <c r="AE6" s="19"/>
    </row>
    <row r="7" spans="1:31" ht="16.95" customHeight="1" x14ac:dyDescent="0.45">
      <c r="B7" s="32"/>
      <c r="C7" s="18"/>
      <c r="D7" s="18"/>
      <c r="E7" s="18"/>
      <c r="F7" s="18"/>
      <c r="G7" s="18"/>
      <c r="H7" s="18"/>
      <c r="J7" s="179" t="s">
        <v>68</v>
      </c>
      <c r="K7" s="179"/>
      <c r="L7" s="179"/>
      <c r="M7" s="180"/>
      <c r="N7" s="181"/>
      <c r="O7" s="181"/>
      <c r="P7" s="181"/>
      <c r="Q7" s="181"/>
      <c r="R7" s="181"/>
      <c r="S7" s="181"/>
      <c r="T7" s="182"/>
      <c r="U7" s="18"/>
      <c r="V7" s="18"/>
      <c r="W7" s="18"/>
      <c r="X7" s="18"/>
      <c r="Y7" s="18"/>
      <c r="AE7" s="19"/>
    </row>
    <row r="8" spans="1:31" ht="18" customHeight="1" x14ac:dyDescent="0.45">
      <c r="B8" s="32"/>
      <c r="C8" s="18"/>
      <c r="D8" s="18"/>
      <c r="E8" s="18"/>
      <c r="F8" s="18"/>
      <c r="G8" s="18"/>
      <c r="H8" s="18"/>
      <c r="J8" s="189" t="s">
        <v>327</v>
      </c>
      <c r="K8" s="189"/>
      <c r="L8" s="190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9"/>
    </row>
    <row r="9" spans="1:31" ht="9" customHeight="1" x14ac:dyDescent="0.45">
      <c r="B9" s="32"/>
      <c r="C9" s="18"/>
      <c r="D9" s="18"/>
      <c r="E9" s="18"/>
      <c r="F9" s="18"/>
      <c r="G9" s="18"/>
      <c r="H9" s="18"/>
      <c r="J9" s="189"/>
      <c r="K9" s="189"/>
      <c r="L9" s="190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9"/>
    </row>
    <row r="10" spans="1:31" ht="18" customHeight="1" x14ac:dyDescent="0.45">
      <c r="B10" s="32"/>
      <c r="C10" s="18"/>
      <c r="D10" s="18"/>
      <c r="E10" s="18"/>
      <c r="F10" s="18"/>
      <c r="G10" s="18"/>
      <c r="H10" s="18"/>
      <c r="J10" s="189"/>
      <c r="K10" s="189"/>
      <c r="L10" s="190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  <c r="Z10" s="178"/>
      <c r="AA10" s="178"/>
      <c r="AB10" s="178"/>
      <c r="AC10" s="178"/>
      <c r="AD10" s="178"/>
      <c r="AE10" s="19"/>
    </row>
    <row r="11" spans="1:31" ht="9" customHeight="1" x14ac:dyDescent="0.45">
      <c r="B11" s="32"/>
      <c r="C11" s="18"/>
      <c r="D11" s="18"/>
      <c r="E11" s="18"/>
      <c r="F11" s="18"/>
      <c r="G11" s="18"/>
      <c r="H11" s="18"/>
      <c r="J11" s="189"/>
      <c r="K11" s="189"/>
      <c r="L11" s="190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  <c r="AD11" s="178"/>
      <c r="AE11" s="19"/>
    </row>
    <row r="12" spans="1:31" ht="18" customHeight="1" x14ac:dyDescent="0.45">
      <c r="B12" s="32"/>
      <c r="C12" s="18"/>
      <c r="D12" s="18"/>
      <c r="E12" s="18"/>
      <c r="F12" s="18"/>
      <c r="G12" s="18"/>
      <c r="H12" s="18"/>
      <c r="J12" s="183" t="s">
        <v>149</v>
      </c>
      <c r="K12" s="183"/>
      <c r="L12" s="183"/>
      <c r="M12" s="183"/>
      <c r="N12" s="183"/>
      <c r="O12" s="183"/>
      <c r="P12" s="183"/>
      <c r="Q12" s="178"/>
      <c r="R12" s="178"/>
      <c r="S12" s="178"/>
      <c r="T12" s="178"/>
      <c r="U12" s="178"/>
      <c r="V12" s="178"/>
      <c r="W12" s="178"/>
      <c r="X12" s="178"/>
      <c r="Y12" s="178"/>
      <c r="Z12" s="178"/>
      <c r="AA12" s="178"/>
      <c r="AB12" s="178"/>
      <c r="AC12" s="178"/>
      <c r="AD12" s="178"/>
      <c r="AE12" s="19"/>
    </row>
    <row r="13" spans="1:31" ht="9" customHeight="1" x14ac:dyDescent="0.45">
      <c r="B13" s="32"/>
      <c r="C13" s="18"/>
      <c r="D13" s="18"/>
      <c r="E13" s="18"/>
      <c r="F13" s="18"/>
      <c r="G13" s="18"/>
      <c r="H13" s="18"/>
      <c r="J13" s="183"/>
      <c r="K13" s="183"/>
      <c r="L13" s="183"/>
      <c r="M13" s="183"/>
      <c r="N13" s="183"/>
      <c r="O13" s="183"/>
      <c r="P13" s="183"/>
      <c r="Q13" s="178"/>
      <c r="R13" s="178"/>
      <c r="S13" s="178"/>
      <c r="T13" s="178"/>
      <c r="U13" s="178"/>
      <c r="V13" s="178"/>
      <c r="W13" s="178"/>
      <c r="X13" s="178"/>
      <c r="Y13" s="178"/>
      <c r="Z13" s="178"/>
      <c r="AA13" s="178"/>
      <c r="AB13" s="178"/>
      <c r="AC13" s="178"/>
      <c r="AD13" s="178"/>
      <c r="AE13" s="19"/>
    </row>
    <row r="14" spans="1:31" ht="18" customHeight="1" x14ac:dyDescent="0.45">
      <c r="B14" s="32"/>
      <c r="C14" s="18"/>
      <c r="D14" s="18"/>
      <c r="E14" s="18"/>
      <c r="F14" s="18"/>
      <c r="G14" s="18"/>
      <c r="H14" s="18"/>
      <c r="J14" s="184" t="s">
        <v>328</v>
      </c>
      <c r="K14" s="185"/>
      <c r="L14" s="185"/>
      <c r="M14" s="185"/>
      <c r="N14" s="185"/>
      <c r="O14" s="185"/>
      <c r="P14" s="185"/>
      <c r="Q14" s="178"/>
      <c r="R14" s="178"/>
      <c r="S14" s="178"/>
      <c r="T14" s="178"/>
      <c r="U14" s="178"/>
      <c r="V14" s="178"/>
      <c r="W14" s="178"/>
      <c r="X14" s="178"/>
      <c r="Y14" s="178"/>
      <c r="Z14" s="178"/>
      <c r="AA14" s="178"/>
      <c r="AB14" s="178"/>
      <c r="AC14" s="178"/>
      <c r="AD14" s="178"/>
      <c r="AE14" s="19"/>
    </row>
    <row r="15" spans="1:31" ht="9" customHeight="1" x14ac:dyDescent="0.45">
      <c r="B15" s="32"/>
      <c r="C15" s="18"/>
      <c r="D15" s="18"/>
      <c r="E15" s="18"/>
      <c r="F15" s="18"/>
      <c r="G15" s="18"/>
      <c r="H15" s="18"/>
      <c r="J15" s="185"/>
      <c r="K15" s="185"/>
      <c r="L15" s="185"/>
      <c r="M15" s="185"/>
      <c r="N15" s="185"/>
      <c r="O15" s="185"/>
      <c r="P15" s="185"/>
      <c r="Q15" s="178"/>
      <c r="R15" s="178"/>
      <c r="S15" s="178"/>
      <c r="T15" s="178"/>
      <c r="U15" s="178"/>
      <c r="V15" s="178"/>
      <c r="W15" s="178"/>
      <c r="X15" s="178"/>
      <c r="Y15" s="178"/>
      <c r="Z15" s="178"/>
      <c r="AA15" s="178"/>
      <c r="AB15" s="178"/>
      <c r="AC15" s="178"/>
      <c r="AD15" s="178"/>
      <c r="AE15" s="19"/>
    </row>
    <row r="16" spans="1:31" ht="18" customHeight="1" x14ac:dyDescent="0.45">
      <c r="B16" s="32"/>
      <c r="C16" s="18"/>
      <c r="D16" s="18"/>
      <c r="E16" s="18"/>
      <c r="F16" s="18"/>
      <c r="G16" s="18"/>
      <c r="H16" s="18"/>
      <c r="J16" s="183" t="s">
        <v>72</v>
      </c>
      <c r="K16" s="183"/>
      <c r="L16" s="183"/>
      <c r="M16" s="183"/>
      <c r="N16" s="183"/>
      <c r="O16" s="183"/>
      <c r="P16" s="183"/>
      <c r="Q16" s="186"/>
      <c r="R16" s="187"/>
      <c r="S16" s="187"/>
      <c r="T16" s="187"/>
      <c r="U16" s="187"/>
      <c r="V16" s="187"/>
      <c r="W16" s="187"/>
      <c r="X16" s="187"/>
      <c r="Y16" s="187"/>
      <c r="Z16" s="187"/>
      <c r="AA16" s="187"/>
      <c r="AB16" s="187"/>
      <c r="AC16" s="187"/>
      <c r="AD16" s="188"/>
      <c r="AE16" s="19"/>
    </row>
    <row r="17" spans="2:31" ht="18" customHeight="1" x14ac:dyDescent="0.45">
      <c r="B17" s="32"/>
      <c r="C17" s="18"/>
      <c r="D17" s="18"/>
      <c r="E17" s="18"/>
      <c r="F17" s="18"/>
      <c r="G17" s="18"/>
      <c r="H17" s="18"/>
      <c r="J17" s="183" t="s">
        <v>69</v>
      </c>
      <c r="K17" s="183"/>
      <c r="L17" s="183"/>
      <c r="M17" s="183"/>
      <c r="N17" s="183"/>
      <c r="O17" s="183"/>
      <c r="P17" s="183"/>
      <c r="Q17" s="191"/>
      <c r="R17" s="192"/>
      <c r="S17" s="192"/>
      <c r="T17" s="192"/>
      <c r="U17" s="192"/>
      <c r="V17" s="192"/>
      <c r="W17" s="192"/>
      <c r="X17" s="192"/>
      <c r="Y17" s="192"/>
      <c r="Z17" s="192"/>
      <c r="AA17" s="192"/>
      <c r="AB17" s="192"/>
      <c r="AC17" s="192"/>
      <c r="AD17" s="193"/>
      <c r="AE17" s="19"/>
    </row>
    <row r="18" spans="2:31" ht="18" customHeight="1" x14ac:dyDescent="0.45">
      <c r="B18" s="32"/>
      <c r="C18" s="18"/>
      <c r="D18" s="183" t="s">
        <v>309</v>
      </c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  <c r="AE18" s="19"/>
    </row>
    <row r="19" spans="2:31" ht="18" customHeight="1" x14ac:dyDescent="0.45">
      <c r="B19" s="21"/>
      <c r="C19" s="194" t="s">
        <v>14</v>
      </c>
      <c r="D19" s="194"/>
      <c r="E19" s="194"/>
      <c r="F19" s="194"/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  <c r="AC19" s="194"/>
      <c r="AD19" s="194"/>
      <c r="AE19" s="30"/>
    </row>
    <row r="20" spans="2:31" ht="18" customHeight="1" x14ac:dyDescent="0.45">
      <c r="B20" s="195" t="s">
        <v>93</v>
      </c>
      <c r="C20" s="196"/>
      <c r="D20" s="201" t="s">
        <v>142</v>
      </c>
      <c r="E20" s="202"/>
      <c r="F20" s="202"/>
      <c r="G20" s="202"/>
      <c r="H20" s="202"/>
      <c r="I20" s="203"/>
      <c r="J20" s="176" t="s">
        <v>15</v>
      </c>
      <c r="K20" s="176"/>
      <c r="L20" s="176"/>
      <c r="M20" s="176"/>
      <c r="N20" s="176"/>
      <c r="O20" s="178"/>
      <c r="P20" s="178"/>
      <c r="Q20" s="178"/>
      <c r="R20" s="178"/>
      <c r="S20" s="178"/>
      <c r="T20" s="178"/>
      <c r="U20" s="178"/>
      <c r="V20" s="178"/>
      <c r="W20" s="178"/>
      <c r="X20" s="178"/>
      <c r="Y20" s="178"/>
      <c r="Z20" s="176" t="s">
        <v>16</v>
      </c>
      <c r="AA20" s="176"/>
      <c r="AB20" s="178"/>
      <c r="AC20" s="178"/>
      <c r="AD20" s="178"/>
      <c r="AE20" s="178"/>
    </row>
    <row r="21" spans="2:31" ht="9" customHeight="1" x14ac:dyDescent="0.45">
      <c r="B21" s="197"/>
      <c r="C21" s="198"/>
      <c r="D21" s="204"/>
      <c r="E21" s="205"/>
      <c r="F21" s="205"/>
      <c r="G21" s="205"/>
      <c r="H21" s="205"/>
      <c r="I21" s="206"/>
      <c r="J21" s="176"/>
      <c r="K21" s="176"/>
      <c r="L21" s="176"/>
      <c r="M21" s="176"/>
      <c r="N21" s="176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  <c r="Z21" s="176"/>
      <c r="AA21" s="176"/>
      <c r="AB21" s="178"/>
      <c r="AC21" s="178"/>
      <c r="AD21" s="178"/>
      <c r="AE21" s="178"/>
    </row>
    <row r="22" spans="2:31" ht="15" customHeight="1" x14ac:dyDescent="0.45">
      <c r="B22" s="197"/>
      <c r="C22" s="198"/>
      <c r="D22" s="204"/>
      <c r="E22" s="205"/>
      <c r="F22" s="205"/>
      <c r="G22" s="205"/>
      <c r="H22" s="205"/>
      <c r="I22" s="206"/>
      <c r="J22" s="176" t="s">
        <v>140</v>
      </c>
      <c r="K22" s="176"/>
      <c r="L22" s="176"/>
      <c r="M22" s="176"/>
      <c r="N22" s="176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  <c r="Z22" s="178"/>
      <c r="AA22" s="178"/>
      <c r="AB22" s="178"/>
      <c r="AC22" s="178"/>
      <c r="AD22" s="178"/>
      <c r="AE22" s="178"/>
    </row>
    <row r="23" spans="2:31" ht="12.6" customHeight="1" x14ac:dyDescent="0.45">
      <c r="B23" s="197"/>
      <c r="C23" s="198"/>
      <c r="D23" s="207"/>
      <c r="E23" s="208"/>
      <c r="F23" s="208"/>
      <c r="G23" s="208"/>
      <c r="H23" s="208"/>
      <c r="I23" s="209"/>
      <c r="J23" s="176"/>
      <c r="K23" s="176"/>
      <c r="L23" s="176"/>
      <c r="M23" s="176"/>
      <c r="N23" s="176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  <c r="AC23" s="178"/>
      <c r="AD23" s="178"/>
      <c r="AE23" s="178"/>
    </row>
    <row r="24" spans="2:31" ht="12" customHeight="1" x14ac:dyDescent="0.45">
      <c r="B24" s="197"/>
      <c r="C24" s="198"/>
      <c r="D24" s="210" t="s">
        <v>0</v>
      </c>
      <c r="E24" s="211"/>
      <c r="F24" s="211"/>
      <c r="G24" s="211"/>
      <c r="H24" s="211"/>
      <c r="I24" s="212"/>
      <c r="J24" s="171"/>
      <c r="K24" s="171"/>
      <c r="L24" s="171"/>
      <c r="M24" s="171"/>
      <c r="N24" s="176" t="s">
        <v>215</v>
      </c>
      <c r="O24" s="178"/>
      <c r="P24" s="178"/>
      <c r="Q24" s="178"/>
      <c r="R24" s="178"/>
      <c r="S24" s="178"/>
      <c r="T24" s="178"/>
      <c r="U24" s="178"/>
      <c r="V24" s="178"/>
      <c r="W24" s="178"/>
      <c r="X24" s="178"/>
      <c r="Y24" s="178"/>
      <c r="Z24" s="178"/>
      <c r="AA24" s="178"/>
      <c r="AB24" s="178"/>
      <c r="AC24" s="178"/>
      <c r="AD24" s="178"/>
      <c r="AE24" s="178"/>
    </row>
    <row r="25" spans="2:31" ht="12" customHeight="1" x14ac:dyDescent="0.45">
      <c r="B25" s="197"/>
      <c r="C25" s="198"/>
      <c r="D25" s="213"/>
      <c r="E25" s="194"/>
      <c r="F25" s="194"/>
      <c r="G25" s="194"/>
      <c r="H25" s="194"/>
      <c r="I25" s="214"/>
      <c r="J25" s="171"/>
      <c r="K25" s="171"/>
      <c r="L25" s="171"/>
      <c r="M25" s="171"/>
      <c r="N25" s="176"/>
      <c r="O25" s="178"/>
      <c r="P25" s="178"/>
      <c r="Q25" s="178"/>
      <c r="R25" s="178"/>
      <c r="S25" s="178"/>
      <c r="T25" s="178"/>
      <c r="U25" s="178"/>
      <c r="V25" s="178"/>
      <c r="W25" s="178"/>
      <c r="X25" s="178"/>
      <c r="Y25" s="178"/>
      <c r="Z25" s="178"/>
      <c r="AA25" s="178"/>
      <c r="AB25" s="178"/>
      <c r="AC25" s="178"/>
      <c r="AD25" s="178"/>
      <c r="AE25" s="178"/>
    </row>
    <row r="26" spans="2:31" ht="15" customHeight="1" x14ac:dyDescent="0.45">
      <c r="B26" s="197"/>
      <c r="C26" s="198"/>
      <c r="D26" s="210" t="s">
        <v>1</v>
      </c>
      <c r="E26" s="211"/>
      <c r="F26" s="211"/>
      <c r="G26" s="211"/>
      <c r="H26" s="211"/>
      <c r="I26" s="212"/>
      <c r="J26" s="210" t="s">
        <v>150</v>
      </c>
      <c r="K26" s="211" t="s">
        <v>17</v>
      </c>
      <c r="L26" s="211"/>
      <c r="M26" s="211"/>
      <c r="N26" s="211" t="s">
        <v>127</v>
      </c>
      <c r="O26" s="211"/>
      <c r="P26" s="211"/>
      <c r="Q26" s="211"/>
      <c r="R26" s="211"/>
      <c r="S26" s="211"/>
      <c r="T26" s="211"/>
      <c r="U26" s="211" t="s">
        <v>18</v>
      </c>
      <c r="V26" s="211"/>
      <c r="W26" s="211"/>
      <c r="X26" s="211" t="s">
        <v>19</v>
      </c>
      <c r="Y26" s="211"/>
      <c r="Z26" s="211"/>
      <c r="AA26" s="211"/>
      <c r="AB26" s="211" t="s">
        <v>20</v>
      </c>
      <c r="AC26" s="211"/>
      <c r="AD26" s="211"/>
      <c r="AE26" s="212" t="s">
        <v>100</v>
      </c>
    </row>
    <row r="27" spans="2:31" ht="15" customHeight="1" x14ac:dyDescent="0.45">
      <c r="B27" s="197"/>
      <c r="C27" s="198"/>
      <c r="D27" s="213"/>
      <c r="E27" s="194"/>
      <c r="F27" s="194"/>
      <c r="G27" s="194"/>
      <c r="H27" s="194"/>
      <c r="I27" s="214"/>
      <c r="J27" s="213"/>
      <c r="K27" s="194"/>
      <c r="L27" s="194"/>
      <c r="M27" s="194"/>
      <c r="N27" s="194"/>
      <c r="O27" s="194"/>
      <c r="P27" s="194"/>
      <c r="Q27" s="194"/>
      <c r="R27" s="194"/>
      <c r="S27" s="194"/>
      <c r="T27" s="194"/>
      <c r="U27" s="194"/>
      <c r="V27" s="194"/>
      <c r="W27" s="194"/>
      <c r="X27" s="194"/>
      <c r="Y27" s="194"/>
      <c r="Z27" s="194"/>
      <c r="AA27" s="194"/>
      <c r="AB27" s="194"/>
      <c r="AC27" s="194"/>
      <c r="AD27" s="194"/>
      <c r="AE27" s="214"/>
    </row>
    <row r="28" spans="2:31" ht="7.2" customHeight="1" x14ac:dyDescent="0.45">
      <c r="B28" s="197"/>
      <c r="C28" s="198"/>
      <c r="D28" s="210" t="s">
        <v>2</v>
      </c>
      <c r="E28" s="211"/>
      <c r="F28" s="211"/>
      <c r="G28" s="211"/>
      <c r="H28" s="211"/>
      <c r="I28" s="212"/>
      <c r="J28" s="217"/>
      <c r="K28" s="218"/>
      <c r="L28" s="218"/>
      <c r="M28" s="218"/>
      <c r="N28" s="218"/>
      <c r="O28" s="218"/>
      <c r="P28" s="211" t="s">
        <v>60</v>
      </c>
      <c r="Q28" s="211"/>
      <c r="R28" s="211"/>
      <c r="S28" s="211"/>
      <c r="T28" s="211"/>
      <c r="U28" s="211"/>
      <c r="V28" s="211"/>
      <c r="W28" s="211"/>
      <c r="X28" s="211"/>
      <c r="Y28" s="211"/>
      <c r="Z28" s="211"/>
      <c r="AA28" s="211"/>
      <c r="AB28" s="211"/>
      <c r="AC28" s="211"/>
      <c r="AD28" s="211"/>
      <c r="AE28" s="212"/>
    </row>
    <row r="29" spans="2:31" ht="15.6" customHeight="1" x14ac:dyDescent="0.45">
      <c r="B29" s="197"/>
      <c r="C29" s="198"/>
      <c r="D29" s="215"/>
      <c r="E29" s="183"/>
      <c r="F29" s="183"/>
      <c r="G29" s="183"/>
      <c r="H29" s="183"/>
      <c r="I29" s="216"/>
      <c r="J29" s="219"/>
      <c r="K29" s="179"/>
      <c r="L29" s="180"/>
      <c r="M29" s="181"/>
      <c r="N29" s="181"/>
      <c r="O29" s="182"/>
      <c r="P29" s="183"/>
      <c r="Q29" s="183"/>
      <c r="R29" s="183"/>
      <c r="S29" s="183"/>
      <c r="T29" s="183"/>
      <c r="U29" s="183"/>
      <c r="V29" s="183"/>
      <c r="W29" s="183"/>
      <c r="X29" s="183"/>
      <c r="Y29" s="183"/>
      <c r="Z29" s="183"/>
      <c r="AA29" s="183"/>
      <c r="AB29" s="183"/>
      <c r="AC29" s="183"/>
      <c r="AD29" s="183"/>
      <c r="AE29" s="216"/>
    </row>
    <row r="30" spans="2:31" ht="10.95" customHeight="1" x14ac:dyDescent="0.45">
      <c r="B30" s="197"/>
      <c r="C30" s="198"/>
      <c r="D30" s="213"/>
      <c r="E30" s="194"/>
      <c r="F30" s="194"/>
      <c r="G30" s="194"/>
      <c r="H30" s="194"/>
      <c r="I30" s="214"/>
      <c r="J30" s="220"/>
      <c r="K30" s="221"/>
      <c r="L30" s="221"/>
      <c r="M30" s="221"/>
      <c r="N30" s="221"/>
      <c r="O30" s="221"/>
      <c r="P30" s="194"/>
      <c r="Q30" s="194"/>
      <c r="R30" s="194"/>
      <c r="S30" s="194"/>
      <c r="T30" s="194"/>
      <c r="U30" s="194"/>
      <c r="V30" s="194"/>
      <c r="W30" s="194"/>
      <c r="X30" s="194"/>
      <c r="Y30" s="194"/>
      <c r="Z30" s="194"/>
      <c r="AA30" s="194"/>
      <c r="AB30" s="194"/>
      <c r="AC30" s="194"/>
      <c r="AD30" s="194"/>
      <c r="AE30" s="214"/>
    </row>
    <row r="31" spans="2:31" ht="9" customHeight="1" x14ac:dyDescent="0.45">
      <c r="B31" s="197"/>
      <c r="C31" s="198"/>
      <c r="D31" s="210" t="s">
        <v>3</v>
      </c>
      <c r="E31" s="211"/>
      <c r="F31" s="211"/>
      <c r="G31" s="211"/>
      <c r="H31" s="211"/>
      <c r="I31" s="212"/>
      <c r="J31" s="210" t="s">
        <v>21</v>
      </c>
      <c r="K31" s="211"/>
      <c r="L31" s="222"/>
      <c r="M31" s="222"/>
      <c r="N31" s="211" t="s">
        <v>22</v>
      </c>
      <c r="O31" s="211" t="s">
        <v>23</v>
      </c>
      <c r="P31" s="211" t="s">
        <v>24</v>
      </c>
      <c r="Q31" s="211"/>
      <c r="R31" s="222"/>
      <c r="S31" s="222"/>
      <c r="T31" s="211" t="s">
        <v>25</v>
      </c>
      <c r="U31" s="211"/>
      <c r="V31" s="211"/>
      <c r="W31" s="211"/>
      <c r="X31" s="211"/>
      <c r="Y31" s="211"/>
      <c r="Z31" s="211"/>
      <c r="AA31" s="211"/>
      <c r="AB31" s="211"/>
      <c r="AC31" s="211"/>
      <c r="AD31" s="211"/>
      <c r="AE31" s="212"/>
    </row>
    <row r="32" spans="2:31" ht="15" customHeight="1" x14ac:dyDescent="0.45">
      <c r="B32" s="197"/>
      <c r="C32" s="198"/>
      <c r="D32" s="215"/>
      <c r="E32" s="183"/>
      <c r="F32" s="183"/>
      <c r="G32" s="183"/>
      <c r="H32" s="183"/>
      <c r="I32" s="216"/>
      <c r="J32" s="215"/>
      <c r="K32" s="183"/>
      <c r="L32" s="180"/>
      <c r="M32" s="182"/>
      <c r="N32" s="183"/>
      <c r="O32" s="183"/>
      <c r="P32" s="183"/>
      <c r="Q32" s="183"/>
      <c r="R32" s="180"/>
      <c r="S32" s="182"/>
      <c r="T32" s="183"/>
      <c r="U32" s="183"/>
      <c r="V32" s="183"/>
      <c r="W32" s="183"/>
      <c r="X32" s="183"/>
      <c r="Y32" s="183"/>
      <c r="Z32" s="183"/>
      <c r="AA32" s="183"/>
      <c r="AB32" s="183"/>
      <c r="AC32" s="183"/>
      <c r="AD32" s="183"/>
      <c r="AE32" s="216"/>
    </row>
    <row r="33" spans="2:66" ht="9" customHeight="1" x14ac:dyDescent="0.45">
      <c r="B33" s="197"/>
      <c r="C33" s="198"/>
      <c r="D33" s="213"/>
      <c r="E33" s="194"/>
      <c r="F33" s="194"/>
      <c r="G33" s="194"/>
      <c r="H33" s="194"/>
      <c r="I33" s="214"/>
      <c r="J33" s="213"/>
      <c r="K33" s="194"/>
      <c r="L33" s="222"/>
      <c r="M33" s="222"/>
      <c r="N33" s="194"/>
      <c r="O33" s="194"/>
      <c r="P33" s="194"/>
      <c r="Q33" s="194"/>
      <c r="R33" s="222"/>
      <c r="S33" s="222"/>
      <c r="T33" s="194"/>
      <c r="U33" s="194"/>
      <c r="V33" s="194"/>
      <c r="W33" s="194"/>
      <c r="X33" s="194"/>
      <c r="Y33" s="194"/>
      <c r="Z33" s="194"/>
      <c r="AA33" s="194"/>
      <c r="AB33" s="194"/>
      <c r="AC33" s="194"/>
      <c r="AD33" s="194"/>
      <c r="AE33" s="214"/>
    </row>
    <row r="34" spans="2:66" ht="7.95" customHeight="1" x14ac:dyDescent="0.45">
      <c r="B34" s="197"/>
      <c r="C34" s="198"/>
      <c r="D34" s="210" t="s">
        <v>4</v>
      </c>
      <c r="E34" s="211"/>
      <c r="F34" s="211"/>
      <c r="G34" s="211"/>
      <c r="H34" s="211"/>
      <c r="I34" s="212"/>
      <c r="J34" s="217"/>
      <c r="K34" s="218"/>
      <c r="L34" s="218"/>
      <c r="M34" s="218"/>
      <c r="N34" s="218"/>
      <c r="O34" s="218"/>
      <c r="P34" s="211" t="s">
        <v>101</v>
      </c>
      <c r="Q34" s="211"/>
      <c r="R34" s="211"/>
      <c r="S34" s="211"/>
      <c r="T34" s="211"/>
      <c r="U34" s="211"/>
      <c r="V34" s="211"/>
      <c r="W34" s="211"/>
      <c r="X34" s="211"/>
      <c r="Y34" s="211"/>
      <c r="Z34" s="211"/>
      <c r="AA34" s="211"/>
      <c r="AB34" s="211"/>
      <c r="AC34" s="211"/>
      <c r="AD34" s="211"/>
      <c r="AE34" s="212"/>
    </row>
    <row r="35" spans="2:66" ht="18" customHeight="1" x14ac:dyDescent="0.45">
      <c r="B35" s="197"/>
      <c r="C35" s="198"/>
      <c r="D35" s="215"/>
      <c r="E35" s="183"/>
      <c r="F35" s="183"/>
      <c r="G35" s="183"/>
      <c r="H35" s="183"/>
      <c r="I35" s="216"/>
      <c r="J35" s="219"/>
      <c r="K35" s="179"/>
      <c r="L35" s="180"/>
      <c r="M35" s="181"/>
      <c r="N35" s="181"/>
      <c r="O35" s="182"/>
      <c r="P35" s="183"/>
      <c r="Q35" s="183"/>
      <c r="R35" s="183"/>
      <c r="S35" s="183"/>
      <c r="T35" s="183"/>
      <c r="U35" s="183"/>
      <c r="V35" s="183"/>
      <c r="W35" s="183"/>
      <c r="X35" s="183"/>
      <c r="Y35" s="183"/>
      <c r="Z35" s="183"/>
      <c r="AA35" s="183"/>
      <c r="AB35" s="183"/>
      <c r="AC35" s="183"/>
      <c r="AD35" s="183"/>
      <c r="AE35" s="216"/>
    </row>
    <row r="36" spans="2:66" ht="7.95" customHeight="1" x14ac:dyDescent="0.45">
      <c r="B36" s="197"/>
      <c r="C36" s="198"/>
      <c r="D36" s="213"/>
      <c r="E36" s="194"/>
      <c r="F36" s="194"/>
      <c r="G36" s="194"/>
      <c r="H36" s="194"/>
      <c r="I36" s="214"/>
      <c r="J36" s="220"/>
      <c r="K36" s="221"/>
      <c r="L36" s="221"/>
      <c r="M36" s="221"/>
      <c r="N36" s="221"/>
      <c r="O36" s="221"/>
      <c r="P36" s="194"/>
      <c r="Q36" s="194"/>
      <c r="R36" s="194"/>
      <c r="S36" s="194"/>
      <c r="T36" s="194"/>
      <c r="U36" s="194"/>
      <c r="V36" s="194"/>
      <c r="W36" s="194"/>
      <c r="X36" s="194"/>
      <c r="Y36" s="194"/>
      <c r="Z36" s="194"/>
      <c r="AA36" s="194"/>
      <c r="AB36" s="194"/>
      <c r="AC36" s="194"/>
      <c r="AD36" s="194"/>
      <c r="AE36" s="214"/>
    </row>
    <row r="37" spans="2:66" ht="9" customHeight="1" x14ac:dyDescent="0.45">
      <c r="B37" s="197"/>
      <c r="C37" s="198"/>
      <c r="D37" s="210" t="s">
        <v>39</v>
      </c>
      <c r="E37" s="211"/>
      <c r="F37" s="211"/>
      <c r="G37" s="211"/>
      <c r="H37" s="211"/>
      <c r="I37" s="211"/>
      <c r="J37" s="210"/>
      <c r="K37" s="211"/>
      <c r="L37" s="211"/>
      <c r="M37" s="211"/>
      <c r="N37" s="211"/>
      <c r="O37" s="211"/>
      <c r="P37" s="211" t="s">
        <v>11</v>
      </c>
      <c r="Q37" s="211"/>
      <c r="R37" s="211"/>
      <c r="S37" s="211" t="s">
        <v>12</v>
      </c>
      <c r="T37" s="211"/>
      <c r="U37" s="211"/>
      <c r="V37" s="211"/>
      <c r="W37" s="211"/>
      <c r="X37" s="211"/>
      <c r="Y37" s="211"/>
      <c r="Z37" s="211"/>
      <c r="AA37" s="211"/>
      <c r="AB37" s="211"/>
      <c r="AC37" s="211"/>
      <c r="AD37" s="211"/>
      <c r="AE37" s="212"/>
    </row>
    <row r="38" spans="2:66" ht="18" customHeight="1" x14ac:dyDescent="0.45">
      <c r="B38" s="197"/>
      <c r="C38" s="198"/>
      <c r="D38" s="215"/>
      <c r="E38" s="183"/>
      <c r="F38" s="183"/>
      <c r="G38" s="183"/>
      <c r="H38" s="183"/>
      <c r="I38" s="183"/>
      <c r="J38" s="215"/>
      <c r="K38" s="183"/>
      <c r="L38" s="180"/>
      <c r="M38" s="181"/>
      <c r="N38" s="181"/>
      <c r="O38" s="182"/>
      <c r="P38" s="183"/>
      <c r="Q38" s="180"/>
      <c r="R38" s="182"/>
      <c r="S38" s="183"/>
      <c r="T38" s="183"/>
      <c r="U38" s="183"/>
      <c r="V38" s="183"/>
      <c r="W38" s="183"/>
      <c r="X38" s="183"/>
      <c r="Y38" s="183"/>
      <c r="Z38" s="183"/>
      <c r="AA38" s="183"/>
      <c r="AB38" s="183"/>
      <c r="AC38" s="183"/>
      <c r="AD38" s="183"/>
      <c r="AE38" s="216"/>
      <c r="AJ38" s="141"/>
      <c r="AK38" s="141"/>
      <c r="AL38" s="141"/>
      <c r="AM38" s="141"/>
      <c r="AN38" s="141"/>
      <c r="AO38" s="141"/>
      <c r="AP38" s="141"/>
      <c r="AQ38" s="141"/>
      <c r="AR38" s="141"/>
      <c r="AS38" s="141"/>
      <c r="AT38" s="141"/>
      <c r="AU38" s="141"/>
      <c r="AV38" s="141"/>
      <c r="AW38" s="141"/>
      <c r="AX38" s="141"/>
      <c r="AY38" s="141"/>
      <c r="AZ38" s="141"/>
      <c r="BA38" s="141"/>
      <c r="BB38" s="141"/>
      <c r="BC38" s="141"/>
      <c r="BD38" s="141"/>
      <c r="BE38" s="141"/>
      <c r="BF38" s="141"/>
      <c r="BG38" s="141"/>
      <c r="BH38" s="141"/>
      <c r="BI38" s="141"/>
      <c r="BJ38" s="141"/>
      <c r="BK38" s="141"/>
      <c r="BL38" s="141"/>
      <c r="BM38" s="141"/>
      <c r="BN38" s="141"/>
    </row>
    <row r="39" spans="2:66" ht="9" customHeight="1" x14ac:dyDescent="0.45">
      <c r="B39" s="197"/>
      <c r="C39" s="198"/>
      <c r="D39" s="213"/>
      <c r="E39" s="194"/>
      <c r="F39" s="194"/>
      <c r="G39" s="194"/>
      <c r="H39" s="194"/>
      <c r="I39" s="194"/>
      <c r="J39" s="213"/>
      <c r="K39" s="194"/>
      <c r="L39" s="194"/>
      <c r="M39" s="194"/>
      <c r="N39" s="194"/>
      <c r="O39" s="194"/>
      <c r="P39" s="194"/>
      <c r="Q39" s="194"/>
      <c r="R39" s="194"/>
      <c r="S39" s="194"/>
      <c r="T39" s="194"/>
      <c r="U39" s="194"/>
      <c r="V39" s="194"/>
      <c r="W39" s="194"/>
      <c r="X39" s="194"/>
      <c r="Y39" s="194"/>
      <c r="Z39" s="194"/>
      <c r="AA39" s="194"/>
      <c r="AB39" s="194"/>
      <c r="AC39" s="194"/>
      <c r="AD39" s="194"/>
      <c r="AE39" s="194"/>
      <c r="AF39" s="32"/>
      <c r="AJ39" s="141"/>
      <c r="AK39" s="141"/>
      <c r="AL39" s="141"/>
      <c r="AM39" s="141"/>
      <c r="AN39" s="141"/>
      <c r="AO39" s="141"/>
      <c r="AP39" s="141"/>
      <c r="AQ39" s="141"/>
      <c r="AR39" s="141"/>
      <c r="AS39" s="141"/>
      <c r="AT39" s="141"/>
      <c r="AU39" s="141"/>
      <c r="AV39" s="141"/>
      <c r="AW39" s="141"/>
      <c r="AX39" s="141"/>
      <c r="AY39" s="141"/>
      <c r="AZ39" s="141"/>
      <c r="BA39" s="141"/>
      <c r="BB39" s="141"/>
      <c r="BC39" s="141"/>
      <c r="BD39" s="141"/>
      <c r="BE39" s="141"/>
      <c r="BF39" s="141"/>
      <c r="BG39" s="141"/>
      <c r="BH39" s="141"/>
      <c r="BI39" s="141"/>
      <c r="BJ39" s="141"/>
      <c r="BK39" s="141"/>
      <c r="BL39" s="141"/>
      <c r="BM39" s="141"/>
      <c r="BN39" s="141"/>
    </row>
    <row r="40" spans="2:66" ht="5.4" customHeight="1" x14ac:dyDescent="0.45">
      <c r="B40" s="197"/>
      <c r="C40" s="198"/>
      <c r="D40" s="210" t="s">
        <v>40</v>
      </c>
      <c r="E40" s="211"/>
      <c r="F40" s="211"/>
      <c r="G40" s="211"/>
      <c r="H40" s="211"/>
      <c r="I40" s="212"/>
      <c r="J40" s="144"/>
      <c r="K40" s="218" t="s">
        <v>330</v>
      </c>
      <c r="L40" s="218"/>
      <c r="M40" s="135"/>
      <c r="O40" s="218" t="s">
        <v>331</v>
      </c>
      <c r="P40" s="218"/>
      <c r="R40" s="135"/>
      <c r="S40" s="135"/>
      <c r="T40" s="135"/>
      <c r="U40" s="135"/>
      <c r="V40" s="218" t="s">
        <v>334</v>
      </c>
      <c r="Z40" s="218" t="s">
        <v>335</v>
      </c>
      <c r="AA40" s="218"/>
      <c r="AB40" s="136"/>
      <c r="AC40" s="135"/>
      <c r="AD40" s="135"/>
      <c r="AF40" s="32"/>
      <c r="AJ40" s="141"/>
      <c r="AK40" s="141"/>
      <c r="AL40" s="141"/>
      <c r="AM40" s="141"/>
      <c r="AN40" s="141"/>
      <c r="AO40" s="141"/>
      <c r="AP40" s="141"/>
      <c r="AQ40" s="141"/>
      <c r="AR40" s="141"/>
      <c r="AS40" s="141"/>
      <c r="AT40" s="141"/>
      <c r="AU40" s="141"/>
      <c r="AV40" s="141"/>
      <c r="AW40" s="141"/>
      <c r="AX40" s="141"/>
      <c r="AY40" s="141"/>
      <c r="AZ40" s="141"/>
      <c r="BA40" s="141"/>
      <c r="BB40" s="141"/>
      <c r="BC40" s="141"/>
      <c r="BD40" s="141"/>
      <c r="BE40" s="141"/>
      <c r="BF40" s="141"/>
      <c r="BG40" s="141"/>
      <c r="BH40" s="141"/>
      <c r="BI40" s="141"/>
      <c r="BJ40" s="141"/>
      <c r="BK40" s="141"/>
      <c r="BL40" s="141"/>
      <c r="BM40" s="141"/>
      <c r="BN40" s="141"/>
    </row>
    <row r="41" spans="2:66" ht="15" customHeight="1" x14ac:dyDescent="0.45">
      <c r="B41" s="197"/>
      <c r="C41" s="198"/>
      <c r="D41" s="215"/>
      <c r="E41" s="183"/>
      <c r="F41" s="183"/>
      <c r="G41" s="183"/>
      <c r="H41" s="183"/>
      <c r="I41" s="216"/>
      <c r="J41" s="142"/>
      <c r="K41" s="253"/>
      <c r="L41" s="253"/>
      <c r="M41" s="143"/>
      <c r="N41" s="143"/>
      <c r="O41" s="253"/>
      <c r="P41" s="253"/>
      <c r="Q41" s="143" t="s">
        <v>332</v>
      </c>
      <c r="R41" s="304"/>
      <c r="S41" s="305"/>
      <c r="T41" s="305"/>
      <c r="U41" s="306"/>
      <c r="V41" s="253"/>
      <c r="W41" s="143" t="s">
        <v>333</v>
      </c>
      <c r="X41" s="143"/>
      <c r="Y41" s="143"/>
      <c r="Z41" s="253"/>
      <c r="AA41" s="253"/>
      <c r="AB41" s="143"/>
      <c r="AC41" s="143"/>
      <c r="AD41" s="143"/>
      <c r="AE41" s="138"/>
      <c r="AF41" s="32"/>
      <c r="AJ41" s="141"/>
      <c r="AK41" s="141"/>
      <c r="AL41" s="141"/>
      <c r="AM41" s="141"/>
      <c r="AN41" s="141"/>
      <c r="AO41" s="141"/>
      <c r="AP41" s="253"/>
      <c r="AQ41" s="143"/>
      <c r="AR41" s="143"/>
      <c r="AS41" s="143"/>
      <c r="AT41" s="253"/>
      <c r="AU41" s="143"/>
      <c r="AV41" s="143"/>
      <c r="AW41" s="143"/>
      <c r="AX41" s="253"/>
      <c r="AY41" s="143"/>
      <c r="AZ41" s="143"/>
      <c r="BA41" s="143"/>
      <c r="BB41" s="253"/>
      <c r="BC41" s="253"/>
      <c r="BD41" s="141"/>
      <c r="BE41" s="143"/>
      <c r="BF41" s="141"/>
      <c r="BG41" s="141"/>
      <c r="BH41" s="141"/>
      <c r="BI41" s="143"/>
      <c r="BJ41" s="143"/>
      <c r="BK41" s="143"/>
      <c r="BL41" s="141"/>
      <c r="BM41" s="141"/>
      <c r="BN41" s="141"/>
    </row>
    <row r="42" spans="2:66" s="134" customFormat="1" ht="7.95" customHeight="1" x14ac:dyDescent="0.45">
      <c r="B42" s="197"/>
      <c r="C42" s="198"/>
      <c r="D42" s="215"/>
      <c r="E42" s="183"/>
      <c r="F42" s="183"/>
      <c r="G42" s="183"/>
      <c r="H42" s="183"/>
      <c r="I42" s="216"/>
      <c r="J42" s="142"/>
      <c r="K42" s="253"/>
      <c r="L42" s="253"/>
      <c r="M42" s="143"/>
      <c r="N42" s="143"/>
      <c r="O42" s="308"/>
      <c r="P42" s="308"/>
      <c r="Q42" s="92"/>
      <c r="R42" s="307" t="s">
        <v>334</v>
      </c>
      <c r="S42" s="143"/>
      <c r="T42" s="143"/>
      <c r="U42" s="143"/>
      <c r="V42" s="253"/>
      <c r="W42" s="92"/>
      <c r="X42" s="143"/>
      <c r="Y42" s="143"/>
      <c r="Z42" s="253"/>
      <c r="AA42" s="253"/>
      <c r="AB42" s="143"/>
      <c r="AC42" s="143"/>
      <c r="AD42" s="143"/>
      <c r="AE42" s="138"/>
      <c r="AF42" s="140"/>
      <c r="AJ42" s="141"/>
      <c r="AK42" s="141"/>
      <c r="AL42" s="141"/>
      <c r="AM42" s="141"/>
      <c r="AN42" s="141"/>
      <c r="AO42" s="141"/>
      <c r="AP42" s="253"/>
      <c r="AQ42" s="143"/>
      <c r="AR42" s="143"/>
      <c r="AS42" s="143"/>
      <c r="AT42" s="253"/>
      <c r="AU42" s="143"/>
      <c r="AV42" s="143"/>
      <c r="AW42" s="143"/>
      <c r="AX42" s="253"/>
      <c r="AY42" s="143"/>
      <c r="AZ42" s="143"/>
      <c r="BA42" s="143"/>
      <c r="BB42" s="253"/>
      <c r="BC42" s="253"/>
      <c r="BD42" s="141"/>
      <c r="BE42" s="143"/>
      <c r="BF42" s="141"/>
      <c r="BG42" s="141"/>
      <c r="BH42" s="141"/>
      <c r="BI42" s="143"/>
      <c r="BJ42" s="143"/>
      <c r="BK42" s="143"/>
      <c r="BL42" s="141"/>
      <c r="BM42" s="141"/>
      <c r="BN42" s="141"/>
    </row>
    <row r="43" spans="2:66" s="134" customFormat="1" ht="15.6" customHeight="1" x14ac:dyDescent="0.45">
      <c r="B43" s="197"/>
      <c r="C43" s="198"/>
      <c r="D43" s="215"/>
      <c r="E43" s="183"/>
      <c r="F43" s="183"/>
      <c r="G43" s="183"/>
      <c r="H43" s="183"/>
      <c r="I43" s="216"/>
      <c r="J43" s="142"/>
      <c r="K43" s="143" t="s">
        <v>329</v>
      </c>
      <c r="L43" s="143"/>
      <c r="M43" s="143" t="s">
        <v>332</v>
      </c>
      <c r="N43" s="304"/>
      <c r="O43" s="305"/>
      <c r="P43" s="305"/>
      <c r="Q43" s="306"/>
      <c r="R43" s="253"/>
      <c r="S43" s="143" t="s">
        <v>333</v>
      </c>
      <c r="T43" s="143"/>
      <c r="U43" s="143"/>
      <c r="V43" s="143"/>
      <c r="W43" s="143"/>
      <c r="X43" s="143"/>
      <c r="Y43" s="143"/>
      <c r="Z43" s="253"/>
      <c r="AA43" s="253"/>
      <c r="AB43" s="143"/>
      <c r="AC43" s="136"/>
      <c r="AD43" s="143"/>
      <c r="AE43" s="138"/>
      <c r="AF43" s="140"/>
      <c r="AJ43" s="141"/>
      <c r="AK43" s="141"/>
      <c r="AL43" s="141"/>
      <c r="AM43" s="141"/>
      <c r="AN43" s="141"/>
      <c r="AO43" s="141"/>
      <c r="AP43" s="253"/>
      <c r="AQ43" s="143"/>
      <c r="AR43" s="143"/>
      <c r="AS43" s="143"/>
      <c r="AT43" s="253"/>
      <c r="AU43" s="143"/>
      <c r="AV43" s="143"/>
      <c r="AW43" s="143"/>
      <c r="AX43" s="253"/>
      <c r="AY43" s="141"/>
      <c r="AZ43" s="141"/>
      <c r="BA43" s="141"/>
      <c r="BB43" s="253"/>
      <c r="BC43" s="253"/>
      <c r="BD43" s="141"/>
      <c r="BE43" s="143"/>
      <c r="BF43" s="141"/>
      <c r="BG43" s="143"/>
      <c r="BH43" s="143"/>
      <c r="BI43" s="143"/>
      <c r="BJ43" s="143"/>
      <c r="BK43" s="143"/>
      <c r="BL43" s="141"/>
      <c r="BM43" s="141"/>
      <c r="BN43" s="141"/>
    </row>
    <row r="44" spans="2:66" ht="4.2" customHeight="1" x14ac:dyDescent="0.45">
      <c r="B44" s="199"/>
      <c r="C44" s="200"/>
      <c r="D44" s="213"/>
      <c r="E44" s="194"/>
      <c r="F44" s="194"/>
      <c r="G44" s="194"/>
      <c r="H44" s="194"/>
      <c r="I44" s="214"/>
      <c r="J44" s="145"/>
      <c r="K44" s="137"/>
      <c r="L44" s="137"/>
      <c r="M44" s="137"/>
      <c r="N44" s="137"/>
      <c r="O44" s="137"/>
      <c r="P44" s="137"/>
      <c r="Q44" s="137"/>
      <c r="R44" s="221"/>
      <c r="S44" s="137"/>
      <c r="T44" s="137"/>
      <c r="U44" s="137"/>
      <c r="V44" s="137"/>
      <c r="W44" s="137"/>
      <c r="X44" s="137"/>
      <c r="Y44" s="137"/>
      <c r="Z44" s="221"/>
      <c r="AA44" s="221"/>
      <c r="AB44" s="134"/>
      <c r="AC44" s="137"/>
      <c r="AD44" s="137"/>
      <c r="AE44" s="139"/>
      <c r="AF44" s="32"/>
      <c r="AJ44" s="141"/>
      <c r="AK44" s="141"/>
      <c r="AL44" s="141"/>
      <c r="AM44" s="141"/>
      <c r="AN44" s="141"/>
      <c r="AO44" s="141"/>
      <c r="AP44" s="253"/>
      <c r="AQ44" s="143"/>
      <c r="AR44" s="143"/>
      <c r="AS44" s="143"/>
      <c r="AT44" s="253"/>
      <c r="AU44" s="143"/>
      <c r="AV44" s="143"/>
      <c r="AW44" s="143"/>
      <c r="AX44" s="253"/>
      <c r="AY44" s="151"/>
      <c r="AZ44" s="151"/>
      <c r="BA44" s="151"/>
      <c r="BB44" s="253"/>
      <c r="BC44" s="253"/>
      <c r="BD44" s="141"/>
      <c r="BE44" s="143"/>
      <c r="BF44" s="143"/>
      <c r="BG44" s="143"/>
      <c r="BH44" s="143"/>
      <c r="BI44" s="141"/>
      <c r="BJ44" s="143"/>
      <c r="BK44" s="143"/>
      <c r="BL44" s="141"/>
      <c r="BM44" s="141"/>
      <c r="BN44" s="141"/>
    </row>
    <row r="45" spans="2:66" ht="18" customHeight="1" x14ac:dyDescent="0.45">
      <c r="B45" s="223" t="s">
        <v>47</v>
      </c>
      <c r="C45" s="224"/>
      <c r="D45" s="201" t="s">
        <v>130</v>
      </c>
      <c r="E45" s="211"/>
      <c r="F45" s="211"/>
      <c r="G45" s="211"/>
      <c r="H45" s="211"/>
      <c r="I45" s="212"/>
      <c r="J45" s="36"/>
      <c r="K45" s="24" t="s">
        <v>131</v>
      </c>
      <c r="V45" s="26"/>
      <c r="W45" s="26"/>
      <c r="X45" s="26"/>
      <c r="Y45" s="26"/>
      <c r="Z45" s="26"/>
      <c r="AA45" s="26"/>
      <c r="AB45" s="26"/>
      <c r="AC45" s="26"/>
      <c r="AD45" s="26"/>
      <c r="AE45" s="29"/>
      <c r="AF45" s="32"/>
      <c r="AG45" s="7"/>
      <c r="AH45" s="7"/>
      <c r="AI45" s="7"/>
      <c r="AJ45" s="143"/>
      <c r="AK45" s="143"/>
      <c r="AL45" s="143"/>
      <c r="AM45" s="143"/>
      <c r="AN45" s="143"/>
      <c r="AO45" s="143"/>
      <c r="AP45" s="253"/>
      <c r="AQ45" s="143"/>
      <c r="AR45" s="143"/>
      <c r="AS45" s="143"/>
      <c r="AT45" s="253"/>
      <c r="AU45" s="143"/>
      <c r="AV45" s="143"/>
      <c r="AW45" s="143"/>
      <c r="AX45" s="253"/>
      <c r="AY45" s="143"/>
      <c r="AZ45" s="143"/>
      <c r="BA45" s="143"/>
      <c r="BB45" s="253"/>
      <c r="BC45" s="253"/>
      <c r="BD45" s="141"/>
      <c r="BE45" s="143"/>
      <c r="BF45" s="141"/>
      <c r="BG45" s="143"/>
      <c r="BH45" s="141"/>
      <c r="BI45" s="143"/>
      <c r="BJ45" s="143"/>
      <c r="BK45" s="143"/>
      <c r="BL45" s="141"/>
      <c r="BM45" s="141"/>
      <c r="BN45" s="141"/>
    </row>
    <row r="46" spans="2:66" ht="18" customHeight="1" x14ac:dyDescent="0.45">
      <c r="B46" s="225"/>
      <c r="C46" s="226"/>
      <c r="D46" s="204"/>
      <c r="E46" s="183"/>
      <c r="F46" s="183"/>
      <c r="G46" s="183"/>
      <c r="H46" s="183"/>
      <c r="I46" s="216"/>
      <c r="J46" s="32"/>
      <c r="K46" s="183" t="s">
        <v>133</v>
      </c>
      <c r="L46" s="183"/>
      <c r="M46" s="183"/>
      <c r="N46" s="183"/>
      <c r="P46" s="183" t="s">
        <v>135</v>
      </c>
      <c r="Q46" s="183"/>
      <c r="R46" s="183"/>
      <c r="S46" s="183"/>
      <c r="T46" s="183"/>
      <c r="U46" s="183"/>
      <c r="V46" s="183"/>
      <c r="W46" s="183"/>
      <c r="X46" s="183"/>
      <c r="Y46" s="183"/>
      <c r="Z46" s="183"/>
      <c r="AA46" s="27"/>
      <c r="AB46" s="183" t="s">
        <v>134</v>
      </c>
      <c r="AC46" s="183"/>
      <c r="AD46" s="183"/>
      <c r="AE46" s="216"/>
      <c r="AF46" s="32"/>
      <c r="AG46" s="7"/>
      <c r="AH46" s="7"/>
      <c r="AI46" s="7"/>
      <c r="AJ46" s="141"/>
      <c r="AK46" s="141"/>
      <c r="AL46" s="141"/>
      <c r="AM46" s="141"/>
      <c r="AN46" s="141"/>
      <c r="AO46" s="141"/>
      <c r="AP46" s="141"/>
      <c r="AQ46" s="141"/>
      <c r="AR46" s="141"/>
      <c r="AS46" s="141"/>
      <c r="AT46" s="141"/>
      <c r="AU46" s="143"/>
      <c r="AV46" s="143"/>
      <c r="AW46" s="141"/>
      <c r="AX46" s="141"/>
      <c r="AY46" s="141"/>
      <c r="AZ46" s="141"/>
      <c r="BA46" s="141"/>
      <c r="BB46" s="143"/>
      <c r="BC46" s="141"/>
      <c r="BD46" s="141"/>
      <c r="BE46" s="141"/>
      <c r="BF46" s="141"/>
      <c r="BG46" s="141"/>
      <c r="BH46" s="141"/>
      <c r="BI46" s="141"/>
      <c r="BJ46" s="141"/>
      <c r="BK46" s="141"/>
      <c r="BL46" s="141"/>
      <c r="BM46" s="141"/>
      <c r="BN46" s="141"/>
    </row>
    <row r="47" spans="2:66" ht="18" customHeight="1" x14ac:dyDescent="0.45">
      <c r="B47" s="225"/>
      <c r="C47" s="226"/>
      <c r="D47" s="204"/>
      <c r="E47" s="183"/>
      <c r="F47" s="183"/>
      <c r="G47" s="183"/>
      <c r="H47" s="183"/>
      <c r="I47" s="216"/>
      <c r="J47" s="35"/>
      <c r="K47" s="183"/>
      <c r="L47" s="183"/>
      <c r="M47" s="183"/>
      <c r="N47" s="183"/>
      <c r="P47" s="183" t="s">
        <v>128</v>
      </c>
      <c r="Q47" s="183"/>
      <c r="R47" s="183"/>
      <c r="S47" s="183"/>
      <c r="T47" s="183"/>
      <c r="U47" s="183"/>
      <c r="V47" s="183"/>
      <c r="W47" s="183"/>
      <c r="X47" s="183"/>
      <c r="Y47" s="183"/>
      <c r="Z47" s="183"/>
      <c r="AA47" s="27"/>
      <c r="AB47" s="183" t="s">
        <v>129</v>
      </c>
      <c r="AC47" s="183"/>
      <c r="AD47" s="183"/>
      <c r="AE47" s="216"/>
      <c r="AF47" s="32"/>
      <c r="AG47" s="7"/>
      <c r="AH47" s="7"/>
      <c r="AI47" s="7"/>
      <c r="AU47" s="27"/>
      <c r="AV47" s="27"/>
      <c r="BB47" s="7"/>
    </row>
    <row r="48" spans="2:66" ht="18" customHeight="1" x14ac:dyDescent="0.45">
      <c r="B48" s="225"/>
      <c r="C48" s="226"/>
      <c r="D48" s="213"/>
      <c r="E48" s="194"/>
      <c r="F48" s="194"/>
      <c r="G48" s="194"/>
      <c r="H48" s="194"/>
      <c r="I48" s="214"/>
      <c r="J48" s="37"/>
      <c r="K48" s="236" t="s">
        <v>132</v>
      </c>
      <c r="L48" s="236"/>
      <c r="M48" s="236"/>
      <c r="N48" s="236"/>
      <c r="O48" s="236"/>
      <c r="P48" s="236"/>
      <c r="Q48" s="236"/>
      <c r="R48" s="236"/>
      <c r="S48" s="236"/>
      <c r="T48" s="236"/>
      <c r="U48" s="236"/>
      <c r="V48" s="236"/>
      <c r="W48" s="236"/>
      <c r="X48" s="236"/>
      <c r="Y48" s="236"/>
      <c r="Z48" s="236"/>
      <c r="AA48" s="236"/>
      <c r="AB48" s="236"/>
      <c r="AC48" s="236"/>
      <c r="AD48" s="236"/>
      <c r="AE48" s="237"/>
      <c r="AF48" s="32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</row>
    <row r="49" spans="2:52" ht="18" customHeight="1" x14ac:dyDescent="0.45">
      <c r="B49" s="225"/>
      <c r="C49" s="226"/>
      <c r="D49" s="229" t="s">
        <v>5</v>
      </c>
      <c r="E49" s="230"/>
      <c r="F49" s="230"/>
      <c r="G49" s="230"/>
      <c r="H49" s="230"/>
      <c r="I49" s="231"/>
      <c r="J49" s="36"/>
      <c r="K49" s="211" t="s">
        <v>26</v>
      </c>
      <c r="L49" s="211"/>
      <c r="M49" s="211"/>
      <c r="N49" s="211"/>
      <c r="O49" s="211"/>
      <c r="P49" s="211"/>
      <c r="Q49" s="211"/>
      <c r="R49" s="211"/>
      <c r="S49" s="211"/>
      <c r="T49" s="211"/>
      <c r="U49" s="211"/>
      <c r="V49" s="211"/>
      <c r="W49" s="211"/>
      <c r="X49" s="211"/>
      <c r="Y49" s="211"/>
      <c r="Z49" s="211"/>
      <c r="AA49" s="211"/>
      <c r="AB49" s="211"/>
      <c r="AC49" s="211"/>
      <c r="AD49" s="211"/>
      <c r="AE49" s="211"/>
      <c r="AF49" s="32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</row>
    <row r="50" spans="2:52" ht="18" customHeight="1" x14ac:dyDescent="0.45">
      <c r="B50" s="225"/>
      <c r="C50" s="226"/>
      <c r="D50" s="232"/>
      <c r="E50" s="233"/>
      <c r="F50" s="233"/>
      <c r="G50" s="233"/>
      <c r="H50" s="233"/>
      <c r="I50" s="234"/>
      <c r="J50" s="35"/>
      <c r="K50" s="183" t="s">
        <v>80</v>
      </c>
      <c r="L50" s="183"/>
      <c r="M50" s="183"/>
      <c r="N50" s="183"/>
      <c r="O50" s="183"/>
      <c r="P50" s="183"/>
      <c r="Q50" s="183"/>
      <c r="R50" s="183"/>
      <c r="S50" s="183"/>
      <c r="T50" s="183"/>
      <c r="U50" s="183"/>
      <c r="V50" s="183"/>
      <c r="W50" s="216"/>
      <c r="X50" s="180"/>
      <c r="Y50" s="181"/>
      <c r="Z50" s="181"/>
      <c r="AA50" s="182"/>
      <c r="AB50" s="18" t="s">
        <v>51</v>
      </c>
      <c r="AC50" s="180"/>
      <c r="AD50" s="182"/>
      <c r="AE50" s="32" t="s">
        <v>52</v>
      </c>
      <c r="AF50" s="32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</row>
    <row r="51" spans="2:52" ht="18" customHeight="1" x14ac:dyDescent="0.45">
      <c r="B51" s="225"/>
      <c r="C51" s="226"/>
      <c r="D51" s="235"/>
      <c r="E51" s="236"/>
      <c r="F51" s="236"/>
      <c r="G51" s="236"/>
      <c r="H51" s="236"/>
      <c r="I51" s="237"/>
      <c r="J51" s="35"/>
      <c r="K51" s="194" t="s">
        <v>27</v>
      </c>
      <c r="L51" s="194"/>
      <c r="M51" s="194"/>
      <c r="N51" s="194"/>
      <c r="O51" s="194"/>
      <c r="P51" s="194"/>
      <c r="Q51" s="194"/>
      <c r="R51" s="194"/>
      <c r="S51" s="194"/>
      <c r="T51" s="194"/>
      <c r="U51" s="194"/>
      <c r="V51" s="194"/>
      <c r="W51" s="194"/>
      <c r="X51" s="194"/>
      <c r="Y51" s="194"/>
      <c r="Z51" s="194"/>
      <c r="AA51" s="194"/>
      <c r="AB51" s="194"/>
      <c r="AC51" s="194"/>
      <c r="AD51" s="194"/>
      <c r="AE51" s="194"/>
      <c r="AF51" s="32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</row>
    <row r="52" spans="2:52" ht="18" customHeight="1" x14ac:dyDescent="0.45">
      <c r="B52" s="225"/>
      <c r="C52" s="226"/>
      <c r="D52" s="229" t="s">
        <v>41</v>
      </c>
      <c r="E52" s="230"/>
      <c r="F52" s="230"/>
      <c r="G52" s="230"/>
      <c r="H52" s="230"/>
      <c r="I52" s="231"/>
      <c r="J52" s="36"/>
      <c r="K52" s="230" t="s">
        <v>42</v>
      </c>
      <c r="L52" s="230"/>
      <c r="M52" s="230"/>
      <c r="N52" s="230"/>
      <c r="O52" s="230"/>
      <c r="P52" s="230"/>
      <c r="Q52" s="230"/>
      <c r="R52" s="230"/>
      <c r="S52" s="230"/>
      <c r="T52" s="230"/>
      <c r="U52" s="230"/>
      <c r="V52" s="230"/>
      <c r="W52" s="230"/>
      <c r="X52" s="230"/>
      <c r="Y52" s="230"/>
      <c r="Z52" s="230"/>
      <c r="AA52" s="230"/>
      <c r="AB52" s="230"/>
      <c r="AC52" s="230"/>
      <c r="AD52" s="230"/>
      <c r="AE52" s="230"/>
      <c r="AF52" s="32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</row>
    <row r="53" spans="2:52" ht="18" customHeight="1" x14ac:dyDescent="0.45">
      <c r="B53" s="227"/>
      <c r="C53" s="228"/>
      <c r="D53" s="235"/>
      <c r="E53" s="236"/>
      <c r="F53" s="236"/>
      <c r="G53" s="236"/>
      <c r="H53" s="236"/>
      <c r="I53" s="237"/>
      <c r="J53" s="37"/>
      <c r="K53" s="236" t="s">
        <v>43</v>
      </c>
      <c r="L53" s="236"/>
      <c r="M53" s="236"/>
      <c r="N53" s="236"/>
      <c r="O53" s="236"/>
      <c r="P53" s="236"/>
      <c r="Q53" s="236"/>
      <c r="R53" s="236"/>
      <c r="S53" s="236"/>
      <c r="T53" s="236"/>
      <c r="U53" s="236"/>
      <c r="V53" s="236"/>
      <c r="W53" s="236"/>
      <c r="X53" s="236"/>
      <c r="Y53" s="236"/>
      <c r="Z53" s="236"/>
      <c r="AA53" s="236"/>
      <c r="AB53" s="236"/>
      <c r="AC53" s="236"/>
      <c r="AD53" s="236"/>
      <c r="AE53" s="236"/>
      <c r="AF53" s="32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</row>
    <row r="54" spans="2:52" ht="18" customHeight="1" x14ac:dyDescent="0.45">
      <c r="B54" s="1"/>
      <c r="C54" s="1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27" t="s">
        <v>65</v>
      </c>
      <c r="AB54" s="18"/>
      <c r="AC54" s="18"/>
      <c r="AD54" s="18"/>
      <c r="AE54" s="17"/>
      <c r="AF54" s="18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</row>
    <row r="55" spans="2:52" ht="18" customHeight="1" x14ac:dyDescent="0.45">
      <c r="B55" s="243" t="s">
        <v>48</v>
      </c>
      <c r="C55" s="244"/>
      <c r="D55" s="211" t="s">
        <v>6</v>
      </c>
      <c r="E55" s="211"/>
      <c r="F55" s="211"/>
      <c r="G55" s="211"/>
      <c r="H55" s="211"/>
      <c r="I55" s="212"/>
      <c r="J55" s="65"/>
      <c r="K55" s="211" t="s">
        <v>81</v>
      </c>
      <c r="L55" s="211"/>
      <c r="M55" s="211"/>
      <c r="N55" s="211"/>
      <c r="O55" s="211"/>
      <c r="P55" s="211"/>
      <c r="Q55" s="211"/>
      <c r="R55" s="211"/>
      <c r="S55" s="211"/>
      <c r="T55" s="211"/>
      <c r="U55" s="211"/>
      <c r="V55" s="211"/>
      <c r="W55" s="211"/>
      <c r="X55" s="211"/>
      <c r="Y55" s="211"/>
      <c r="Z55" s="211"/>
      <c r="AA55" s="211"/>
      <c r="AB55" s="211"/>
      <c r="AC55" s="211"/>
      <c r="AD55" s="211"/>
      <c r="AE55" s="212"/>
      <c r="AF55" s="32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</row>
    <row r="56" spans="2:52" ht="18" customHeight="1" x14ac:dyDescent="0.45">
      <c r="B56" s="245"/>
      <c r="C56" s="246"/>
      <c r="D56" s="252"/>
      <c r="E56" s="252"/>
      <c r="F56" s="252"/>
      <c r="G56" s="252"/>
      <c r="H56" s="252"/>
      <c r="I56" s="216"/>
      <c r="J56" s="67"/>
      <c r="K56" s="252" t="s">
        <v>28</v>
      </c>
      <c r="L56" s="252"/>
      <c r="M56" s="252"/>
      <c r="N56" s="252"/>
      <c r="O56" s="252"/>
      <c r="P56" s="252"/>
      <c r="Q56" s="252"/>
      <c r="R56" s="252"/>
      <c r="S56" s="216"/>
      <c r="T56" s="180"/>
      <c r="U56" s="181"/>
      <c r="V56" s="181"/>
      <c r="W56" s="182"/>
      <c r="X56" s="24" t="s">
        <v>11</v>
      </c>
      <c r="Z56" s="253" t="s">
        <v>347</v>
      </c>
      <c r="AA56" s="254"/>
      <c r="AB56" s="166"/>
      <c r="AC56" s="167"/>
      <c r="AD56" s="143" t="s">
        <v>342</v>
      </c>
      <c r="AE56" s="138"/>
      <c r="AF56" s="32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</row>
    <row r="57" spans="2:52" ht="18" customHeight="1" x14ac:dyDescent="0.45">
      <c r="B57" s="245"/>
      <c r="C57" s="246"/>
      <c r="D57" s="252"/>
      <c r="E57" s="252"/>
      <c r="F57" s="252"/>
      <c r="G57" s="252"/>
      <c r="H57" s="252"/>
      <c r="I57" s="216"/>
      <c r="J57" s="67"/>
      <c r="K57" s="252" t="s">
        <v>44</v>
      </c>
      <c r="L57" s="252"/>
      <c r="M57" s="252"/>
      <c r="N57" s="252"/>
      <c r="O57" s="252"/>
      <c r="P57" s="252"/>
      <c r="Q57" s="252"/>
      <c r="R57" s="252"/>
      <c r="S57" s="216"/>
      <c r="T57" s="180"/>
      <c r="U57" s="181"/>
      <c r="V57" s="181"/>
      <c r="W57" s="182"/>
      <c r="X57" s="134" t="s">
        <v>11</v>
      </c>
      <c r="Y57" s="180"/>
      <c r="Z57" s="182"/>
      <c r="AA57" s="24" t="s">
        <v>12</v>
      </c>
      <c r="AB57" s="141"/>
      <c r="AC57" s="141"/>
      <c r="AD57" s="141"/>
      <c r="AE57" s="138"/>
      <c r="AF57" s="32"/>
    </row>
    <row r="58" spans="2:52" ht="18" customHeight="1" x14ac:dyDescent="0.45">
      <c r="B58" s="245"/>
      <c r="C58" s="246"/>
      <c r="D58" s="194"/>
      <c r="E58" s="194"/>
      <c r="F58" s="194"/>
      <c r="G58" s="194"/>
      <c r="H58" s="194"/>
      <c r="I58" s="214"/>
      <c r="J58" s="66"/>
      <c r="K58" s="194" t="s">
        <v>58</v>
      </c>
      <c r="L58" s="194"/>
      <c r="M58" s="194"/>
      <c r="N58" s="194"/>
      <c r="O58" s="194"/>
      <c r="P58" s="194"/>
      <c r="Q58" s="194"/>
      <c r="R58" s="194"/>
      <c r="S58" s="194"/>
      <c r="T58" s="194"/>
      <c r="U58" s="194"/>
      <c r="V58" s="194"/>
      <c r="W58" s="194"/>
      <c r="X58" s="194"/>
      <c r="Y58" s="194"/>
      <c r="Z58" s="194"/>
      <c r="AA58" s="194"/>
      <c r="AB58" s="194"/>
      <c r="AC58" s="194"/>
      <c r="AD58" s="194"/>
      <c r="AE58" s="214"/>
    </row>
    <row r="59" spans="2:52" ht="18" customHeight="1" x14ac:dyDescent="0.45">
      <c r="B59" s="245"/>
      <c r="C59" s="246"/>
      <c r="D59" s="211" t="s">
        <v>7</v>
      </c>
      <c r="E59" s="211"/>
      <c r="F59" s="211"/>
      <c r="G59" s="211"/>
      <c r="H59" s="211"/>
      <c r="I59" s="212"/>
      <c r="J59" s="65"/>
      <c r="K59" s="211" t="s">
        <v>83</v>
      </c>
      <c r="L59" s="211"/>
      <c r="M59" s="211"/>
      <c r="N59" s="211"/>
      <c r="O59" s="211"/>
      <c r="P59" s="211"/>
      <c r="Q59" s="211"/>
      <c r="R59" s="211"/>
      <c r="S59" s="211"/>
      <c r="T59" s="211"/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2"/>
    </row>
    <row r="60" spans="2:52" ht="18" customHeight="1" x14ac:dyDescent="0.45">
      <c r="B60" s="245"/>
      <c r="C60" s="246"/>
      <c r="D60" s="252"/>
      <c r="E60" s="252"/>
      <c r="F60" s="252"/>
      <c r="G60" s="252"/>
      <c r="H60" s="252"/>
      <c r="I60" s="216"/>
      <c r="J60" s="67"/>
      <c r="K60" s="252" t="s">
        <v>102</v>
      </c>
      <c r="L60" s="252"/>
      <c r="M60" s="252"/>
      <c r="N60" s="252"/>
      <c r="O60" s="252"/>
      <c r="P60" s="252"/>
      <c r="Q60" s="252"/>
      <c r="R60" s="252"/>
      <c r="S60" s="252"/>
      <c r="T60" s="252"/>
      <c r="U60" s="252"/>
      <c r="V60" s="252" t="s">
        <v>29</v>
      </c>
      <c r="W60" s="216"/>
      <c r="X60" s="180"/>
      <c r="Y60" s="181"/>
      <c r="Z60" s="181"/>
      <c r="AA60" s="182"/>
      <c r="AB60" s="215" t="s">
        <v>30</v>
      </c>
      <c r="AC60" s="252"/>
      <c r="AD60" s="252"/>
      <c r="AE60" s="216"/>
    </row>
    <row r="61" spans="2:52" ht="18" customHeight="1" x14ac:dyDescent="0.45">
      <c r="B61" s="245"/>
      <c r="C61" s="246"/>
      <c r="D61" s="252"/>
      <c r="E61" s="252"/>
      <c r="F61" s="252"/>
      <c r="G61" s="252"/>
      <c r="H61" s="252"/>
      <c r="I61" s="216"/>
      <c r="J61" s="67"/>
      <c r="K61" s="252" t="s">
        <v>31</v>
      </c>
      <c r="L61" s="252"/>
      <c r="M61" s="252"/>
      <c r="N61" s="252"/>
      <c r="O61" s="252"/>
      <c r="P61" s="252"/>
      <c r="Q61" s="252"/>
      <c r="R61" s="252"/>
      <c r="S61" s="252"/>
      <c r="T61" s="252"/>
      <c r="U61" s="252"/>
      <c r="V61" s="252" t="s">
        <v>29</v>
      </c>
      <c r="W61" s="216"/>
      <c r="X61" s="180"/>
      <c r="Y61" s="181"/>
      <c r="Z61" s="181"/>
      <c r="AA61" s="182"/>
      <c r="AB61" s="215" t="s">
        <v>30</v>
      </c>
      <c r="AC61" s="252"/>
      <c r="AD61" s="252"/>
      <c r="AE61" s="216"/>
    </row>
    <row r="62" spans="2:52" ht="18" customHeight="1" x14ac:dyDescent="0.45">
      <c r="B62" s="245"/>
      <c r="C62" s="246"/>
      <c r="D62" s="252"/>
      <c r="E62" s="252"/>
      <c r="F62" s="252"/>
      <c r="G62" s="252"/>
      <c r="H62" s="252"/>
      <c r="I62" s="216"/>
      <c r="J62" s="67"/>
      <c r="K62" s="252" t="s">
        <v>97</v>
      </c>
      <c r="L62" s="252"/>
      <c r="M62" s="252"/>
      <c r="N62" s="252"/>
      <c r="O62" s="252"/>
      <c r="P62" s="252"/>
      <c r="Q62" s="252"/>
      <c r="R62" s="252"/>
      <c r="S62" s="252"/>
      <c r="T62" s="252"/>
      <c r="U62" s="252"/>
      <c r="V62" s="252"/>
      <c r="W62" s="252"/>
      <c r="X62" s="91"/>
      <c r="Y62" s="211" t="s">
        <v>96</v>
      </c>
      <c r="Z62" s="211"/>
      <c r="AA62" s="211"/>
      <c r="AB62" s="91"/>
      <c r="AC62" s="252" t="s">
        <v>78</v>
      </c>
      <c r="AD62" s="252"/>
      <c r="AE62" s="216"/>
    </row>
    <row r="63" spans="2:52" ht="18" customHeight="1" x14ac:dyDescent="0.45">
      <c r="B63" s="245"/>
      <c r="C63" s="246"/>
      <c r="D63" s="194"/>
      <c r="E63" s="194"/>
      <c r="F63" s="194"/>
      <c r="G63" s="194"/>
      <c r="H63" s="194"/>
      <c r="I63" s="214"/>
      <c r="J63" s="66"/>
      <c r="K63" s="194" t="s">
        <v>64</v>
      </c>
      <c r="L63" s="194"/>
      <c r="M63" s="194"/>
      <c r="N63" s="194"/>
      <c r="O63" s="194"/>
      <c r="P63" s="194"/>
      <c r="Q63" s="194"/>
      <c r="R63" s="194"/>
      <c r="S63" s="194"/>
      <c r="T63" s="194"/>
      <c r="U63" s="194"/>
      <c r="V63" s="194"/>
      <c r="W63" s="194"/>
      <c r="X63" s="194"/>
      <c r="Y63" s="194"/>
      <c r="Z63" s="194"/>
      <c r="AA63" s="194"/>
      <c r="AB63" s="194"/>
      <c r="AC63" s="194"/>
      <c r="AD63" s="194"/>
      <c r="AE63" s="214"/>
    </row>
    <row r="64" spans="2:52" ht="18" customHeight="1" x14ac:dyDescent="0.45">
      <c r="B64" s="245"/>
      <c r="C64" s="246"/>
      <c r="D64" s="202" t="s">
        <v>8</v>
      </c>
      <c r="E64" s="202"/>
      <c r="F64" s="202"/>
      <c r="G64" s="202"/>
      <c r="H64" s="202"/>
      <c r="I64" s="203"/>
      <c r="J64" s="217"/>
      <c r="K64" s="211" t="s">
        <v>32</v>
      </c>
      <c r="L64" s="211"/>
      <c r="M64" s="211"/>
      <c r="N64" s="211"/>
      <c r="O64" s="211"/>
      <c r="P64" s="218"/>
      <c r="Q64" s="211" t="s">
        <v>33</v>
      </c>
      <c r="R64" s="211"/>
      <c r="S64" s="211"/>
      <c r="T64" s="211"/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2"/>
    </row>
    <row r="65" spans="2:31" ht="9" customHeight="1" x14ac:dyDescent="0.45">
      <c r="B65" s="245"/>
      <c r="C65" s="246"/>
      <c r="D65" s="208"/>
      <c r="E65" s="208"/>
      <c r="F65" s="208"/>
      <c r="G65" s="208"/>
      <c r="H65" s="208"/>
      <c r="I65" s="209"/>
      <c r="J65" s="220"/>
      <c r="K65" s="194"/>
      <c r="L65" s="194"/>
      <c r="M65" s="194"/>
      <c r="N65" s="194"/>
      <c r="O65" s="194"/>
      <c r="P65" s="221"/>
      <c r="Q65" s="194"/>
      <c r="R65" s="194"/>
      <c r="S65" s="194"/>
      <c r="T65" s="194"/>
      <c r="U65" s="194"/>
      <c r="V65" s="194"/>
      <c r="W65" s="194"/>
      <c r="X65" s="194"/>
      <c r="Y65" s="194"/>
      <c r="Z65" s="194"/>
      <c r="AA65" s="194"/>
      <c r="AB65" s="194"/>
      <c r="AC65" s="194"/>
      <c r="AD65" s="194"/>
      <c r="AE65" s="214"/>
    </row>
    <row r="66" spans="2:31" ht="18" customHeight="1" x14ac:dyDescent="0.45">
      <c r="B66" s="245"/>
      <c r="C66" s="246"/>
      <c r="D66" s="202" t="s">
        <v>9</v>
      </c>
      <c r="E66" s="202"/>
      <c r="F66" s="202"/>
      <c r="G66" s="202"/>
      <c r="H66" s="202"/>
      <c r="I66" s="203"/>
      <c r="J66" s="210"/>
      <c r="K66" s="211" t="s">
        <v>34</v>
      </c>
      <c r="L66" s="211"/>
      <c r="M66" s="211"/>
      <c r="N66" s="211"/>
      <c r="O66" s="211"/>
      <c r="P66" s="218"/>
      <c r="Q66" s="211" t="s">
        <v>95</v>
      </c>
      <c r="R66" s="211"/>
      <c r="S66" s="211"/>
      <c r="T66" s="211"/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2"/>
    </row>
    <row r="67" spans="2:31" ht="9" customHeight="1" x14ac:dyDescent="0.45">
      <c r="B67" s="245"/>
      <c r="C67" s="246"/>
      <c r="D67" s="263"/>
      <c r="E67" s="263"/>
      <c r="F67" s="263"/>
      <c r="G67" s="263"/>
      <c r="H67" s="263"/>
      <c r="I67" s="206"/>
      <c r="J67" s="213"/>
      <c r="K67" s="194"/>
      <c r="L67" s="194"/>
      <c r="M67" s="194"/>
      <c r="N67" s="194"/>
      <c r="O67" s="194"/>
      <c r="P67" s="221"/>
      <c r="Q67" s="194"/>
      <c r="R67" s="194"/>
      <c r="S67" s="194"/>
      <c r="T67" s="194"/>
      <c r="U67" s="194"/>
      <c r="V67" s="194"/>
      <c r="W67" s="194"/>
      <c r="X67" s="194"/>
      <c r="Y67" s="194"/>
      <c r="Z67" s="194"/>
      <c r="AA67" s="194"/>
      <c r="AB67" s="194"/>
      <c r="AC67" s="194"/>
      <c r="AD67" s="194"/>
      <c r="AE67" s="214"/>
    </row>
    <row r="68" spans="2:31" ht="18" customHeight="1" x14ac:dyDescent="0.45">
      <c r="B68" s="245"/>
      <c r="C68" s="246"/>
      <c r="D68" s="264" t="s">
        <v>82</v>
      </c>
      <c r="E68" s="264"/>
      <c r="F68" s="264"/>
      <c r="G68" s="264"/>
      <c r="H68" s="264"/>
      <c r="I68" s="265"/>
      <c r="J68" s="92"/>
      <c r="K68" s="211" t="s">
        <v>94</v>
      </c>
      <c r="L68" s="211"/>
      <c r="M68" s="211"/>
      <c r="N68" s="211"/>
      <c r="O68" s="211"/>
      <c r="P68" s="211"/>
      <c r="Q68" s="211"/>
      <c r="R68" s="211"/>
      <c r="S68" s="211"/>
      <c r="T68" s="211"/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68"/>
    </row>
    <row r="69" spans="2:31" ht="18" customHeight="1" x14ac:dyDescent="0.45">
      <c r="B69" s="245"/>
      <c r="C69" s="246"/>
      <c r="D69" s="239"/>
      <c r="E69" s="239"/>
      <c r="F69" s="239"/>
      <c r="G69" s="239"/>
      <c r="H69" s="239"/>
      <c r="I69" s="266"/>
      <c r="J69" s="92"/>
      <c r="K69" s="252" t="s">
        <v>50</v>
      </c>
      <c r="L69" s="252"/>
      <c r="M69" s="252"/>
      <c r="N69" s="252"/>
      <c r="O69" s="252"/>
      <c r="P69" s="252"/>
      <c r="Q69" s="252"/>
      <c r="R69" s="252"/>
      <c r="S69" s="252"/>
      <c r="T69" s="252"/>
      <c r="U69" s="252"/>
      <c r="V69" s="252"/>
      <c r="W69" s="216"/>
      <c r="X69" s="180"/>
      <c r="Y69" s="181"/>
      <c r="Z69" s="181"/>
      <c r="AA69" s="182"/>
      <c r="AB69" s="215" t="s">
        <v>51</v>
      </c>
      <c r="AC69" s="252"/>
      <c r="AD69" s="252"/>
      <c r="AE69" s="255"/>
    </row>
    <row r="70" spans="2:31" x14ac:dyDescent="0.45">
      <c r="B70" s="245"/>
      <c r="C70" s="246"/>
      <c r="D70" s="239"/>
      <c r="E70" s="239"/>
      <c r="F70" s="239"/>
      <c r="G70" s="239"/>
      <c r="H70" s="239"/>
      <c r="I70" s="266"/>
      <c r="K70" s="91" t="s">
        <v>314</v>
      </c>
      <c r="L70" s="91"/>
      <c r="M70" s="91"/>
      <c r="N70" s="91"/>
      <c r="O70" s="91"/>
      <c r="P70" s="91"/>
      <c r="Q70" s="91"/>
      <c r="R70" s="91"/>
      <c r="S70" s="91"/>
      <c r="T70" s="91"/>
      <c r="U70" s="91"/>
      <c r="V70" s="91"/>
      <c r="W70" s="91"/>
      <c r="X70" s="91"/>
      <c r="Y70" s="91"/>
      <c r="Z70" s="91"/>
      <c r="AA70" s="91"/>
      <c r="AB70" s="91"/>
      <c r="AC70" s="91"/>
      <c r="AD70" s="91"/>
      <c r="AE70" s="94"/>
    </row>
    <row r="71" spans="2:31" s="63" customFormat="1" ht="18" customHeight="1" x14ac:dyDescent="0.45">
      <c r="B71" s="245"/>
      <c r="C71" s="246"/>
      <c r="D71" s="239"/>
      <c r="E71" s="239"/>
      <c r="F71" s="239"/>
      <c r="G71" s="239"/>
      <c r="H71" s="239"/>
      <c r="I71" s="266"/>
      <c r="J71" s="92"/>
      <c r="K71" s="249"/>
      <c r="L71" s="250"/>
      <c r="M71" s="250"/>
      <c r="N71" s="250"/>
      <c r="O71" s="250"/>
      <c r="P71" s="250"/>
      <c r="Q71" s="250"/>
      <c r="R71" s="250"/>
      <c r="S71" s="250"/>
      <c r="T71" s="250"/>
      <c r="U71" s="250"/>
      <c r="V71" s="250"/>
      <c r="W71" s="250"/>
      <c r="X71" s="250"/>
      <c r="Y71" s="250"/>
      <c r="Z71" s="250"/>
      <c r="AA71" s="251"/>
      <c r="AB71" s="91"/>
      <c r="AC71" s="91"/>
      <c r="AD71" s="91"/>
      <c r="AE71" s="94"/>
    </row>
    <row r="72" spans="2:31" ht="18" customHeight="1" x14ac:dyDescent="0.45">
      <c r="B72" s="245"/>
      <c r="C72" s="246"/>
      <c r="D72" s="239"/>
      <c r="E72" s="239"/>
      <c r="F72" s="239"/>
      <c r="G72" s="239"/>
      <c r="H72" s="239"/>
      <c r="I72" s="266"/>
      <c r="J72" s="92"/>
      <c r="K72" s="252" t="s">
        <v>49</v>
      </c>
      <c r="L72" s="252"/>
      <c r="M72" s="252"/>
      <c r="N72" s="252"/>
      <c r="O72" s="252"/>
      <c r="P72" s="252"/>
      <c r="Q72" s="252"/>
      <c r="R72" s="252"/>
      <c r="S72" s="252"/>
      <c r="T72" s="252"/>
      <c r="U72" s="252"/>
      <c r="V72" s="252"/>
      <c r="W72" s="252"/>
      <c r="X72" s="252"/>
      <c r="Y72" s="252"/>
      <c r="Z72" s="252"/>
      <c r="AA72" s="252"/>
      <c r="AB72" s="252"/>
      <c r="AC72" s="252"/>
      <c r="AD72" s="252"/>
      <c r="AE72" s="255"/>
    </row>
    <row r="73" spans="2:31" ht="18" customHeight="1" x14ac:dyDescent="0.45">
      <c r="B73" s="247"/>
      <c r="C73" s="248"/>
      <c r="D73" s="241"/>
      <c r="E73" s="241"/>
      <c r="F73" s="241"/>
      <c r="G73" s="241"/>
      <c r="H73" s="241"/>
      <c r="I73" s="267"/>
      <c r="J73" s="93"/>
      <c r="K73" s="256" t="s">
        <v>143</v>
      </c>
      <c r="L73" s="256"/>
      <c r="M73" s="256"/>
      <c r="N73" s="256"/>
      <c r="O73" s="256"/>
      <c r="P73" s="256"/>
      <c r="Q73" s="256"/>
      <c r="R73" s="256"/>
      <c r="S73" s="256"/>
      <c r="T73" s="256"/>
      <c r="U73" s="256"/>
      <c r="V73" s="256"/>
      <c r="W73" s="257"/>
      <c r="X73" s="258"/>
      <c r="Y73" s="259"/>
      <c r="Z73" s="259"/>
      <c r="AA73" s="260"/>
      <c r="AB73" s="261" t="s">
        <v>45</v>
      </c>
      <c r="AC73" s="256"/>
      <c r="AD73" s="256"/>
      <c r="AE73" s="262"/>
    </row>
    <row r="74" spans="2:31" ht="18" customHeight="1" x14ac:dyDescent="0.45">
      <c r="B74" s="238" t="s">
        <v>311</v>
      </c>
      <c r="C74" s="239"/>
      <c r="D74" s="239"/>
      <c r="E74" s="239"/>
      <c r="F74" s="239"/>
      <c r="G74" s="239"/>
      <c r="H74" s="239"/>
      <c r="I74" s="190"/>
      <c r="J74" s="35"/>
      <c r="K74" s="183" t="s">
        <v>66</v>
      </c>
      <c r="L74" s="183"/>
      <c r="M74" s="183"/>
      <c r="N74" s="286"/>
      <c r="O74" s="287"/>
      <c r="P74" s="287"/>
      <c r="Q74" s="287"/>
      <c r="R74" s="287"/>
      <c r="S74" s="287"/>
      <c r="T74" s="287"/>
      <c r="U74" s="288"/>
      <c r="V74" s="183"/>
      <c r="W74" s="183"/>
      <c r="X74" s="183"/>
      <c r="Y74" s="183"/>
      <c r="Z74" s="183"/>
      <c r="AA74" s="183"/>
      <c r="AB74" s="183"/>
      <c r="AC74" s="183"/>
      <c r="AD74" s="183"/>
      <c r="AE74" s="216"/>
    </row>
    <row r="75" spans="2:31" ht="18" customHeight="1" x14ac:dyDescent="0.45">
      <c r="B75" s="238"/>
      <c r="C75" s="239"/>
      <c r="D75" s="239"/>
      <c r="E75" s="239"/>
      <c r="F75" s="239"/>
      <c r="G75" s="239"/>
      <c r="H75" s="239"/>
      <c r="I75" s="190"/>
      <c r="J75" s="35"/>
      <c r="K75" s="183" t="s">
        <v>196</v>
      </c>
      <c r="L75" s="183"/>
      <c r="M75" s="183"/>
      <c r="N75" s="289"/>
      <c r="O75" s="290"/>
      <c r="P75" s="290"/>
      <c r="Q75" s="290"/>
      <c r="R75" s="290"/>
      <c r="S75" s="290"/>
      <c r="T75" s="290"/>
      <c r="U75" s="290"/>
      <c r="V75" s="290"/>
      <c r="W75" s="290"/>
      <c r="X75" s="290"/>
      <c r="Y75" s="290"/>
      <c r="Z75" s="290"/>
      <c r="AA75" s="290"/>
      <c r="AB75" s="290"/>
      <c r="AC75" s="290"/>
      <c r="AD75" s="290"/>
      <c r="AE75" s="291"/>
    </row>
    <row r="76" spans="2:31" ht="6" customHeight="1" x14ac:dyDescent="0.45">
      <c r="B76" s="238"/>
      <c r="C76" s="239"/>
      <c r="D76" s="239"/>
      <c r="E76" s="239"/>
      <c r="F76" s="239"/>
      <c r="G76" s="239"/>
      <c r="H76" s="239"/>
      <c r="I76" s="190"/>
      <c r="J76" s="35"/>
      <c r="K76" s="183"/>
      <c r="L76" s="183"/>
      <c r="M76" s="183"/>
      <c r="N76" s="292"/>
      <c r="O76" s="293"/>
      <c r="P76" s="293"/>
      <c r="Q76" s="293"/>
      <c r="R76" s="293"/>
      <c r="S76" s="293"/>
      <c r="T76" s="293"/>
      <c r="U76" s="293"/>
      <c r="V76" s="293"/>
      <c r="W76" s="293"/>
      <c r="X76" s="293"/>
      <c r="Y76" s="293"/>
      <c r="Z76" s="293"/>
      <c r="AA76" s="293"/>
      <c r="AB76" s="293"/>
      <c r="AC76" s="293"/>
      <c r="AD76" s="293"/>
      <c r="AE76" s="294"/>
    </row>
    <row r="77" spans="2:31" ht="18" customHeight="1" x14ac:dyDescent="0.45">
      <c r="B77" s="238"/>
      <c r="C77" s="239"/>
      <c r="D77" s="239"/>
      <c r="E77" s="239"/>
      <c r="F77" s="239"/>
      <c r="G77" s="239"/>
      <c r="H77" s="239"/>
      <c r="I77" s="190"/>
      <c r="J77" s="35"/>
      <c r="K77" s="183" t="s">
        <v>198</v>
      </c>
      <c r="L77" s="183"/>
      <c r="M77" s="183"/>
      <c r="N77" s="183"/>
      <c r="O77" s="183"/>
      <c r="P77" s="183"/>
      <c r="Q77" s="216"/>
      <c r="R77" s="295"/>
      <c r="S77" s="296"/>
      <c r="T77" s="296"/>
      <c r="U77" s="296"/>
      <c r="V77" s="296"/>
      <c r="W77" s="296"/>
      <c r="X77" s="296"/>
      <c r="Y77" s="296"/>
      <c r="Z77" s="296"/>
      <c r="AA77" s="296"/>
      <c r="AB77" s="296"/>
      <c r="AC77" s="296"/>
      <c r="AD77" s="296"/>
      <c r="AE77" s="297"/>
    </row>
    <row r="78" spans="2:31" ht="6" customHeight="1" x14ac:dyDescent="0.45">
      <c r="B78" s="238"/>
      <c r="C78" s="239"/>
      <c r="D78" s="239"/>
      <c r="E78" s="239"/>
      <c r="F78" s="239"/>
      <c r="G78" s="239"/>
      <c r="H78" s="239"/>
      <c r="I78" s="190"/>
      <c r="J78" s="35"/>
      <c r="K78" s="183"/>
      <c r="L78" s="183"/>
      <c r="M78" s="183"/>
      <c r="N78" s="183"/>
      <c r="O78" s="183"/>
      <c r="P78" s="183"/>
      <c r="Q78" s="216"/>
      <c r="R78" s="298"/>
      <c r="S78" s="299"/>
      <c r="T78" s="299"/>
      <c r="U78" s="299"/>
      <c r="V78" s="299"/>
      <c r="W78" s="299"/>
      <c r="X78" s="299"/>
      <c r="Y78" s="299"/>
      <c r="Z78" s="299"/>
      <c r="AA78" s="299"/>
      <c r="AB78" s="299"/>
      <c r="AC78" s="299"/>
      <c r="AD78" s="299"/>
      <c r="AE78" s="300"/>
    </row>
    <row r="79" spans="2:31" ht="18" customHeight="1" x14ac:dyDescent="0.45">
      <c r="B79" s="238"/>
      <c r="C79" s="239"/>
      <c r="D79" s="239"/>
      <c r="E79" s="239"/>
      <c r="F79" s="239"/>
      <c r="G79" s="239"/>
      <c r="H79" s="239"/>
      <c r="I79" s="190"/>
      <c r="J79" s="35"/>
      <c r="K79" s="183" t="s">
        <v>199</v>
      </c>
      <c r="L79" s="183"/>
      <c r="M79" s="183"/>
      <c r="N79" s="183"/>
      <c r="O79" s="183"/>
      <c r="P79" s="183"/>
      <c r="Q79" s="216"/>
      <c r="R79" s="301"/>
      <c r="S79" s="302"/>
      <c r="T79" s="302"/>
      <c r="U79" s="302"/>
      <c r="V79" s="302"/>
      <c r="W79" s="302"/>
      <c r="X79" s="302"/>
      <c r="Y79" s="302"/>
      <c r="Z79" s="302"/>
      <c r="AA79" s="302"/>
      <c r="AB79" s="302"/>
      <c r="AC79" s="302"/>
      <c r="AD79" s="302"/>
      <c r="AE79" s="303"/>
    </row>
    <row r="80" spans="2:31" ht="6" customHeight="1" x14ac:dyDescent="0.45">
      <c r="B80" s="238"/>
      <c r="C80" s="239"/>
      <c r="D80" s="239"/>
      <c r="E80" s="239"/>
      <c r="F80" s="239"/>
      <c r="G80" s="239"/>
      <c r="H80" s="239"/>
      <c r="I80" s="190"/>
      <c r="J80" s="35"/>
      <c r="K80" s="183"/>
      <c r="L80" s="183"/>
      <c r="M80" s="183"/>
      <c r="N80" s="183"/>
      <c r="O80" s="183"/>
      <c r="P80" s="183"/>
      <c r="Q80" s="216"/>
      <c r="R80" s="298"/>
      <c r="S80" s="299"/>
      <c r="T80" s="299"/>
      <c r="U80" s="299"/>
      <c r="V80" s="299"/>
      <c r="W80" s="299"/>
      <c r="X80" s="299"/>
      <c r="Y80" s="299"/>
      <c r="Z80" s="299"/>
      <c r="AA80" s="299"/>
      <c r="AB80" s="299"/>
      <c r="AC80" s="299"/>
      <c r="AD80" s="299"/>
      <c r="AE80" s="300"/>
    </row>
    <row r="81" spans="2:36" ht="18" customHeight="1" x14ac:dyDescent="0.45">
      <c r="B81" s="238"/>
      <c r="C81" s="239"/>
      <c r="D81" s="239"/>
      <c r="E81" s="239"/>
      <c r="F81" s="239"/>
      <c r="G81" s="239"/>
      <c r="H81" s="239"/>
      <c r="I81" s="190"/>
      <c r="J81" s="35"/>
      <c r="K81" s="183" t="s">
        <v>71</v>
      </c>
      <c r="L81" s="183"/>
      <c r="M81" s="183"/>
      <c r="N81" s="183"/>
      <c r="O81" s="183"/>
      <c r="P81" s="183"/>
      <c r="Q81" s="183"/>
      <c r="R81" s="186"/>
      <c r="S81" s="187"/>
      <c r="T81" s="187"/>
      <c r="U81" s="187"/>
      <c r="V81" s="187"/>
      <c r="W81" s="187"/>
      <c r="X81" s="187"/>
      <c r="Y81" s="187"/>
      <c r="Z81" s="187"/>
      <c r="AA81" s="187"/>
      <c r="AB81" s="187"/>
      <c r="AC81" s="187"/>
      <c r="AD81" s="187"/>
      <c r="AE81" s="188"/>
    </row>
    <row r="82" spans="2:36" ht="18" customHeight="1" x14ac:dyDescent="0.45">
      <c r="B82" s="240"/>
      <c r="C82" s="241"/>
      <c r="D82" s="241"/>
      <c r="E82" s="241"/>
      <c r="F82" s="241"/>
      <c r="G82" s="241"/>
      <c r="H82" s="241"/>
      <c r="I82" s="242"/>
      <c r="J82" s="90"/>
      <c r="K82" s="256" t="s">
        <v>67</v>
      </c>
      <c r="L82" s="256"/>
      <c r="M82" s="256"/>
      <c r="N82" s="256"/>
      <c r="O82" s="256"/>
      <c r="P82" s="256"/>
      <c r="Q82" s="256"/>
      <c r="R82" s="283"/>
      <c r="S82" s="284"/>
      <c r="T82" s="284"/>
      <c r="U82" s="284"/>
      <c r="V82" s="284"/>
      <c r="W82" s="284"/>
      <c r="X82" s="284"/>
      <c r="Y82" s="284"/>
      <c r="Z82" s="284"/>
      <c r="AA82" s="284"/>
      <c r="AB82" s="284"/>
      <c r="AC82" s="284"/>
      <c r="AD82" s="284"/>
      <c r="AE82" s="285"/>
    </row>
    <row r="83" spans="2:36" ht="15" customHeight="1" x14ac:dyDescent="0.45">
      <c r="B83" s="24" t="s">
        <v>79</v>
      </c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64"/>
    </row>
    <row r="84" spans="2:36" ht="18" customHeight="1" x14ac:dyDescent="0.45">
      <c r="B84" s="195" t="s">
        <v>55</v>
      </c>
      <c r="C84" s="196"/>
      <c r="D84" s="281" t="s">
        <v>53</v>
      </c>
      <c r="E84" s="282"/>
      <c r="F84" s="282"/>
      <c r="G84" s="282"/>
      <c r="H84" s="282"/>
      <c r="I84" s="282"/>
      <c r="J84" s="2"/>
      <c r="K84" s="173" t="s">
        <v>59</v>
      </c>
      <c r="L84" s="173"/>
      <c r="M84" s="22"/>
      <c r="N84" s="173" t="s">
        <v>84</v>
      </c>
      <c r="O84" s="173"/>
      <c r="P84" s="22"/>
      <c r="Q84" s="173" t="s">
        <v>61</v>
      </c>
      <c r="R84" s="173"/>
      <c r="S84" s="22"/>
      <c r="T84" s="222" t="s">
        <v>62</v>
      </c>
      <c r="U84" s="222"/>
      <c r="V84" s="3"/>
      <c r="W84" s="222" t="s">
        <v>63</v>
      </c>
      <c r="X84" s="222"/>
      <c r="Y84" s="22"/>
      <c r="Z84" s="173" t="s">
        <v>85</v>
      </c>
      <c r="AA84" s="173"/>
      <c r="AB84" s="171"/>
      <c r="AC84" s="171"/>
      <c r="AD84" s="171"/>
      <c r="AE84" s="4" t="s">
        <v>107</v>
      </c>
    </row>
    <row r="85" spans="2:36" ht="18" customHeight="1" x14ac:dyDescent="0.45">
      <c r="B85" s="197"/>
      <c r="C85" s="198"/>
      <c r="D85" s="281" t="s">
        <v>54</v>
      </c>
      <c r="E85" s="282"/>
      <c r="F85" s="282"/>
      <c r="G85" s="282"/>
      <c r="H85" s="282"/>
      <c r="I85" s="282"/>
      <c r="J85" s="37"/>
      <c r="K85" s="194" t="s">
        <v>59</v>
      </c>
      <c r="L85" s="194"/>
      <c r="M85" s="20"/>
      <c r="N85" s="194" t="s">
        <v>84</v>
      </c>
      <c r="O85" s="194"/>
      <c r="P85" s="20"/>
      <c r="Q85" s="194" t="s">
        <v>61</v>
      </c>
      <c r="R85" s="194"/>
      <c r="S85" s="20"/>
      <c r="T85" s="194" t="s">
        <v>62</v>
      </c>
      <c r="U85" s="194"/>
      <c r="V85" s="5"/>
      <c r="W85" s="221" t="s">
        <v>312</v>
      </c>
      <c r="X85" s="221"/>
      <c r="Y85" s="20"/>
      <c r="Z85" s="173" t="s">
        <v>313</v>
      </c>
      <c r="AA85" s="173"/>
      <c r="AB85" s="171"/>
      <c r="AC85" s="171"/>
      <c r="AD85" s="171"/>
      <c r="AE85" s="6" t="s">
        <v>107</v>
      </c>
    </row>
    <row r="86" spans="2:36" ht="18" customHeight="1" x14ac:dyDescent="0.45">
      <c r="B86" s="197"/>
      <c r="C86" s="198"/>
      <c r="D86" s="275" t="s">
        <v>91</v>
      </c>
      <c r="E86" s="275"/>
      <c r="F86" s="275"/>
      <c r="G86" s="275"/>
      <c r="H86" s="275"/>
      <c r="I86" s="276"/>
      <c r="J86" s="33"/>
      <c r="K86" s="211" t="s">
        <v>86</v>
      </c>
      <c r="L86" s="211"/>
      <c r="M86" s="211"/>
      <c r="N86" s="211"/>
      <c r="O86" s="211"/>
      <c r="P86" s="25"/>
      <c r="Q86" s="211" t="s">
        <v>87</v>
      </c>
      <c r="R86" s="211"/>
      <c r="S86" s="211"/>
      <c r="T86" s="211"/>
      <c r="U86" s="211"/>
      <c r="V86" s="25"/>
      <c r="W86" s="211" t="s">
        <v>88</v>
      </c>
      <c r="X86" s="211"/>
      <c r="Y86" s="211"/>
      <c r="Z86" s="211"/>
      <c r="AA86" s="211"/>
      <c r="AB86" s="211"/>
      <c r="AC86" s="211"/>
      <c r="AD86" s="211"/>
      <c r="AE86" s="212"/>
    </row>
    <row r="87" spans="2:36" ht="15" customHeight="1" x14ac:dyDescent="0.45">
      <c r="B87" s="197"/>
      <c r="C87" s="198"/>
      <c r="D87" s="277"/>
      <c r="E87" s="277"/>
      <c r="F87" s="277"/>
      <c r="G87" s="277"/>
      <c r="H87" s="277"/>
      <c r="I87" s="278"/>
      <c r="J87" s="32"/>
      <c r="K87" s="183" t="s">
        <v>98</v>
      </c>
      <c r="L87" s="183"/>
      <c r="M87" s="183"/>
      <c r="N87" s="183"/>
      <c r="O87" s="183"/>
      <c r="P87" s="183"/>
      <c r="Q87" s="183"/>
      <c r="R87" s="183"/>
      <c r="S87" s="183"/>
      <c r="T87" s="183"/>
      <c r="U87" s="183"/>
      <c r="V87" s="183"/>
      <c r="W87" s="183"/>
      <c r="X87" s="183"/>
      <c r="Y87" s="183"/>
      <c r="Z87" s="183"/>
      <c r="AA87" s="183"/>
      <c r="AB87" s="183"/>
      <c r="AC87" s="183"/>
      <c r="AD87" s="183"/>
      <c r="AE87" s="216"/>
    </row>
    <row r="88" spans="2:36" ht="15" customHeight="1" x14ac:dyDescent="0.45">
      <c r="B88" s="197"/>
      <c r="C88" s="198"/>
      <c r="D88" s="277"/>
      <c r="E88" s="277"/>
      <c r="F88" s="277"/>
      <c r="G88" s="277"/>
      <c r="H88" s="277"/>
      <c r="I88" s="278"/>
      <c r="J88" s="32"/>
      <c r="K88" s="183" t="s">
        <v>89</v>
      </c>
      <c r="L88" s="183"/>
      <c r="M88" s="183"/>
      <c r="N88" s="183"/>
      <c r="O88" s="183"/>
      <c r="P88" s="183"/>
      <c r="Q88" s="183"/>
      <c r="R88" s="183"/>
      <c r="S88" s="183"/>
      <c r="T88" s="183"/>
      <c r="U88" s="183"/>
      <c r="V88" s="183"/>
      <c r="W88" s="183"/>
      <c r="X88" s="183"/>
      <c r="Y88" s="183"/>
      <c r="Z88" s="183"/>
      <c r="AA88" s="183"/>
      <c r="AB88" s="183"/>
      <c r="AC88" s="183"/>
      <c r="AD88" s="183"/>
      <c r="AE88" s="216"/>
    </row>
    <row r="89" spans="2:36" ht="18" customHeight="1" x14ac:dyDescent="0.45">
      <c r="B89" s="197"/>
      <c r="C89" s="198"/>
      <c r="D89" s="279"/>
      <c r="E89" s="279"/>
      <c r="F89" s="279"/>
      <c r="G89" s="279"/>
      <c r="H89" s="279"/>
      <c r="I89" s="280"/>
      <c r="J89" s="21"/>
      <c r="K89" s="28" t="s">
        <v>90</v>
      </c>
      <c r="L89" s="28"/>
      <c r="M89" s="28"/>
      <c r="N89" s="28" t="s">
        <v>99</v>
      </c>
      <c r="O89" s="186"/>
      <c r="P89" s="187"/>
      <c r="Q89" s="187"/>
      <c r="R89" s="187"/>
      <c r="S89" s="187"/>
      <c r="T89" s="187"/>
      <c r="U89" s="187"/>
      <c r="V89" s="187"/>
      <c r="W89" s="187"/>
      <c r="X89" s="187"/>
      <c r="Y89" s="187"/>
      <c r="Z89" s="187"/>
      <c r="AA89" s="187"/>
      <c r="AB89" s="187"/>
      <c r="AC89" s="187"/>
      <c r="AD89" s="188"/>
      <c r="AE89" s="31" t="s">
        <v>100</v>
      </c>
    </row>
    <row r="90" spans="2:36" ht="18" customHeight="1" x14ac:dyDescent="0.45">
      <c r="B90" s="197"/>
      <c r="C90" s="198"/>
      <c r="D90" s="281" t="s">
        <v>92</v>
      </c>
      <c r="E90" s="282"/>
      <c r="F90" s="282"/>
      <c r="G90" s="282"/>
      <c r="H90" s="282"/>
      <c r="I90" s="282"/>
      <c r="J90" s="36"/>
      <c r="K90" s="173" t="s">
        <v>34</v>
      </c>
      <c r="L90" s="173"/>
      <c r="M90" s="173"/>
      <c r="N90" s="173"/>
      <c r="O90" s="173"/>
      <c r="P90" s="26"/>
      <c r="Q90" s="173" t="s">
        <v>35</v>
      </c>
      <c r="R90" s="173"/>
      <c r="S90" s="173"/>
      <c r="T90" s="173"/>
      <c r="U90" s="173"/>
      <c r="V90" s="173"/>
      <c r="W90" s="173"/>
      <c r="X90" s="173"/>
      <c r="Y90" s="173"/>
      <c r="Z90" s="173"/>
      <c r="AA90" s="173"/>
      <c r="AB90" s="173"/>
      <c r="AC90" s="173"/>
      <c r="AD90" s="173"/>
      <c r="AE90" s="174"/>
    </row>
    <row r="91" spans="2:36" ht="18" customHeight="1" x14ac:dyDescent="0.45">
      <c r="B91" s="197"/>
      <c r="C91" s="198"/>
      <c r="D91" s="275" t="s">
        <v>105</v>
      </c>
      <c r="E91" s="275"/>
      <c r="F91" s="275"/>
      <c r="G91" s="275"/>
      <c r="H91" s="275"/>
      <c r="I91" s="276"/>
      <c r="J91" s="26"/>
      <c r="K91" s="211" t="s">
        <v>73</v>
      </c>
      <c r="L91" s="211"/>
      <c r="M91" s="211"/>
      <c r="N91" s="211"/>
      <c r="O91" s="211"/>
      <c r="P91" s="211"/>
      <c r="Q91" s="211"/>
      <c r="R91" s="211"/>
      <c r="S91" s="211"/>
      <c r="T91" s="211"/>
      <c r="U91" s="211"/>
      <c r="V91" s="26"/>
      <c r="W91" s="211" t="s">
        <v>74</v>
      </c>
      <c r="X91" s="211"/>
      <c r="Y91" s="211"/>
      <c r="Z91" s="211"/>
      <c r="AA91" s="211"/>
      <c r="AB91" s="211"/>
      <c r="AC91" s="211"/>
      <c r="AD91" s="211"/>
      <c r="AE91" s="212"/>
    </row>
    <row r="92" spans="2:36" ht="15" customHeight="1" x14ac:dyDescent="0.45">
      <c r="B92" s="197"/>
      <c r="C92" s="198"/>
      <c r="D92" s="277"/>
      <c r="E92" s="277"/>
      <c r="F92" s="277"/>
      <c r="G92" s="277"/>
      <c r="H92" s="277"/>
      <c r="I92" s="278"/>
      <c r="J92" s="27"/>
      <c r="K92" s="183" t="s">
        <v>75</v>
      </c>
      <c r="L92" s="183"/>
      <c r="M92" s="183"/>
      <c r="N92" s="183"/>
      <c r="O92" s="183"/>
      <c r="P92" s="183"/>
      <c r="Q92" s="183"/>
      <c r="R92" s="183"/>
      <c r="S92" s="183"/>
      <c r="T92" s="183"/>
      <c r="U92" s="183"/>
      <c r="V92" s="27"/>
      <c r="W92" s="183" t="s">
        <v>76</v>
      </c>
      <c r="X92" s="183"/>
      <c r="Y92" s="183"/>
      <c r="Z92" s="183"/>
      <c r="AA92" s="183"/>
      <c r="AB92" s="183"/>
      <c r="AC92" s="183"/>
      <c r="AD92" s="183"/>
      <c r="AE92" s="216"/>
      <c r="AH92" s="18"/>
      <c r="AI92" s="18"/>
      <c r="AJ92" s="18"/>
    </row>
    <row r="93" spans="2:36" ht="15" customHeight="1" x14ac:dyDescent="0.45">
      <c r="B93" s="197"/>
      <c r="C93" s="198"/>
      <c r="D93" s="277"/>
      <c r="E93" s="277"/>
      <c r="F93" s="277"/>
      <c r="G93" s="277"/>
      <c r="H93" s="277"/>
      <c r="I93" s="278"/>
      <c r="J93" s="27"/>
      <c r="K93" s="183" t="s">
        <v>77</v>
      </c>
      <c r="L93" s="183"/>
      <c r="M93" s="183"/>
      <c r="N93" s="183"/>
      <c r="O93" s="183"/>
      <c r="P93" s="183"/>
      <c r="Q93" s="183"/>
      <c r="R93" s="183"/>
      <c r="S93" s="183"/>
      <c r="T93" s="183"/>
      <c r="U93" s="183"/>
      <c r="V93" s="27"/>
      <c r="W93" s="27" t="s">
        <v>108</v>
      </c>
      <c r="X93" s="27"/>
      <c r="Y93" s="27"/>
      <c r="Z93" s="27"/>
      <c r="AA93" s="27"/>
      <c r="AB93" s="27"/>
      <c r="AC93" s="27"/>
      <c r="AD93" s="18"/>
      <c r="AE93" s="19"/>
      <c r="AH93" s="18"/>
      <c r="AI93" s="18"/>
      <c r="AJ93" s="18"/>
    </row>
    <row r="94" spans="2:36" ht="18" customHeight="1" x14ac:dyDescent="0.45">
      <c r="B94" s="197"/>
      <c r="C94" s="198"/>
      <c r="D94" s="279"/>
      <c r="E94" s="279"/>
      <c r="F94" s="279"/>
      <c r="G94" s="279"/>
      <c r="H94" s="279"/>
      <c r="I94" s="280"/>
      <c r="J94" s="20"/>
      <c r="K94" s="194" t="s">
        <v>90</v>
      </c>
      <c r="L94" s="194"/>
      <c r="M94" s="194"/>
      <c r="N94" s="28" t="s">
        <v>99</v>
      </c>
      <c r="O94" s="186"/>
      <c r="P94" s="187"/>
      <c r="Q94" s="187"/>
      <c r="R94" s="187"/>
      <c r="S94" s="187"/>
      <c r="T94" s="187"/>
      <c r="U94" s="187"/>
      <c r="V94" s="187"/>
      <c r="W94" s="187"/>
      <c r="X94" s="187"/>
      <c r="Y94" s="187"/>
      <c r="Z94" s="187"/>
      <c r="AA94" s="187"/>
      <c r="AB94" s="187"/>
      <c r="AC94" s="187"/>
      <c r="AD94" s="188"/>
      <c r="AE94" s="31" t="s">
        <v>100</v>
      </c>
      <c r="AH94" s="18"/>
      <c r="AI94" s="18"/>
      <c r="AJ94" s="18"/>
    </row>
    <row r="95" spans="2:36" ht="18" customHeight="1" x14ac:dyDescent="0.45">
      <c r="B95" s="197"/>
      <c r="C95" s="198"/>
      <c r="D95" s="269" t="s">
        <v>315</v>
      </c>
      <c r="E95" s="270"/>
      <c r="F95" s="270"/>
      <c r="G95" s="270"/>
      <c r="H95" s="270"/>
      <c r="I95" s="270"/>
      <c r="J95" s="76"/>
      <c r="K95" s="271" t="s">
        <v>267</v>
      </c>
      <c r="L95" s="271"/>
      <c r="M95" s="271"/>
      <c r="N95" s="271"/>
      <c r="O95" s="271"/>
      <c r="P95" s="72"/>
      <c r="Q95" s="271" t="s">
        <v>35</v>
      </c>
      <c r="R95" s="271"/>
      <c r="S95" s="271"/>
      <c r="T95" s="271"/>
      <c r="U95" s="271"/>
      <c r="V95" s="271"/>
      <c r="W95" s="271"/>
      <c r="X95" s="271"/>
      <c r="Y95" s="271"/>
      <c r="Z95" s="271"/>
      <c r="AA95" s="271"/>
      <c r="AB95" s="271"/>
      <c r="AC95" s="271"/>
      <c r="AD95" s="271"/>
      <c r="AE95" s="273"/>
      <c r="AH95" s="18"/>
      <c r="AI95" s="18"/>
      <c r="AJ95" s="18"/>
    </row>
    <row r="96" spans="2:36" ht="9" customHeight="1" x14ac:dyDescent="0.45">
      <c r="B96" s="197"/>
      <c r="C96" s="198"/>
      <c r="D96" s="269"/>
      <c r="E96" s="270"/>
      <c r="F96" s="270"/>
      <c r="G96" s="270"/>
      <c r="H96" s="270"/>
      <c r="I96" s="270"/>
      <c r="J96" s="75"/>
      <c r="K96" s="272"/>
      <c r="L96" s="272"/>
      <c r="M96" s="272"/>
      <c r="N96" s="272"/>
      <c r="O96" s="272"/>
      <c r="P96" s="75"/>
      <c r="Q96" s="272"/>
      <c r="R96" s="272"/>
      <c r="S96" s="272"/>
      <c r="T96" s="272"/>
      <c r="U96" s="272"/>
      <c r="V96" s="272"/>
      <c r="W96" s="272"/>
      <c r="X96" s="272"/>
      <c r="Y96" s="272"/>
      <c r="Z96" s="272"/>
      <c r="AA96" s="272"/>
      <c r="AB96" s="272"/>
      <c r="AC96" s="272"/>
      <c r="AD96" s="272"/>
      <c r="AE96" s="274"/>
      <c r="AH96" s="18"/>
      <c r="AI96" s="18"/>
      <c r="AJ96" s="18"/>
    </row>
    <row r="97" spans="2:31" ht="15" customHeight="1" x14ac:dyDescent="0.45">
      <c r="B97" s="197"/>
      <c r="C97" s="198"/>
      <c r="D97" s="230" t="s">
        <v>56</v>
      </c>
      <c r="E97" s="230"/>
      <c r="F97" s="230"/>
      <c r="G97" s="230"/>
      <c r="H97" s="230"/>
      <c r="I97" s="230"/>
      <c r="J97" s="36"/>
      <c r="K97" s="211" t="s">
        <v>106</v>
      </c>
      <c r="L97" s="211"/>
      <c r="M97" s="211"/>
      <c r="N97" s="211"/>
      <c r="O97" s="211"/>
      <c r="P97" s="211"/>
      <c r="Q97" s="211"/>
      <c r="R97" s="211"/>
      <c r="S97" s="211"/>
      <c r="T97" s="211"/>
      <c r="U97" s="211"/>
      <c r="V97" s="211"/>
      <c r="W97" s="211"/>
      <c r="X97" s="211"/>
      <c r="Y97" s="211"/>
      <c r="Z97" s="211"/>
      <c r="AA97" s="211"/>
      <c r="AB97" s="211"/>
      <c r="AC97" s="211"/>
      <c r="AD97" s="211"/>
      <c r="AE97" s="212"/>
    </row>
    <row r="98" spans="2:31" ht="15" customHeight="1" x14ac:dyDescent="0.45">
      <c r="B98" s="197"/>
      <c r="C98" s="198"/>
      <c r="D98" s="233"/>
      <c r="E98" s="233"/>
      <c r="F98" s="233"/>
      <c r="G98" s="233"/>
      <c r="H98" s="233"/>
      <c r="I98" s="233"/>
      <c r="J98" s="35"/>
      <c r="K98" s="183" t="s">
        <v>104</v>
      </c>
      <c r="L98" s="183"/>
      <c r="M98" s="183"/>
      <c r="N98" s="183"/>
      <c r="O98" s="183"/>
      <c r="P98" s="183"/>
      <c r="Q98" s="183"/>
      <c r="R98" s="183"/>
      <c r="S98" s="183"/>
      <c r="T98" s="183"/>
      <c r="U98" s="183"/>
      <c r="V98" s="183"/>
      <c r="W98" s="183"/>
      <c r="X98" s="18"/>
      <c r="Y98" s="183" t="s">
        <v>96</v>
      </c>
      <c r="Z98" s="183"/>
      <c r="AA98" s="183"/>
      <c r="AB98" s="18"/>
      <c r="AC98" s="183" t="s">
        <v>103</v>
      </c>
      <c r="AD98" s="183"/>
      <c r="AE98" s="216"/>
    </row>
    <row r="99" spans="2:31" ht="15" customHeight="1" x14ac:dyDescent="0.45">
      <c r="B99" s="197"/>
      <c r="C99" s="198"/>
      <c r="D99" s="236"/>
      <c r="E99" s="236"/>
      <c r="F99" s="236"/>
      <c r="G99" s="236"/>
      <c r="H99" s="236"/>
      <c r="I99" s="236"/>
      <c r="J99" s="37"/>
      <c r="K99" s="194" t="s">
        <v>70</v>
      </c>
      <c r="L99" s="194"/>
      <c r="M99" s="194"/>
      <c r="N99" s="194"/>
      <c r="O99" s="194"/>
      <c r="P99" s="194"/>
      <c r="Q99" s="194"/>
      <c r="R99" s="194"/>
      <c r="S99" s="194"/>
      <c r="T99" s="194"/>
      <c r="U99" s="194"/>
      <c r="V99" s="194"/>
      <c r="W99" s="194"/>
      <c r="X99" s="194"/>
      <c r="Y99" s="194"/>
      <c r="Z99" s="194"/>
      <c r="AA99" s="194"/>
      <c r="AB99" s="194"/>
      <c r="AC99" s="194"/>
      <c r="AD99" s="194"/>
      <c r="AE99" s="214"/>
    </row>
    <row r="100" spans="2:31" ht="15" customHeight="1" x14ac:dyDescent="0.45">
      <c r="B100" s="197"/>
      <c r="C100" s="198"/>
      <c r="D100" s="230" t="s">
        <v>57</v>
      </c>
      <c r="E100" s="230"/>
      <c r="F100" s="230"/>
      <c r="G100" s="230"/>
      <c r="H100" s="230"/>
      <c r="I100" s="231"/>
      <c r="J100" s="36"/>
      <c r="K100" s="211" t="s">
        <v>106</v>
      </c>
      <c r="L100" s="211"/>
      <c r="M100" s="211"/>
      <c r="N100" s="211"/>
      <c r="O100" s="211"/>
      <c r="P100" s="211"/>
      <c r="Q100" s="211"/>
      <c r="R100" s="211"/>
      <c r="S100" s="211"/>
      <c r="T100" s="211"/>
      <c r="U100" s="211"/>
      <c r="V100" s="211"/>
      <c r="W100" s="211"/>
      <c r="X100" s="211"/>
      <c r="Y100" s="211"/>
      <c r="Z100" s="211"/>
      <c r="AA100" s="211"/>
      <c r="AB100" s="211"/>
      <c r="AC100" s="211"/>
      <c r="AD100" s="211"/>
      <c r="AE100" s="212"/>
    </row>
    <row r="101" spans="2:31" ht="15" customHeight="1" x14ac:dyDescent="0.45">
      <c r="B101" s="197"/>
      <c r="C101" s="198"/>
      <c r="D101" s="233"/>
      <c r="E101" s="233"/>
      <c r="F101" s="233"/>
      <c r="G101" s="233"/>
      <c r="H101" s="233"/>
      <c r="I101" s="234"/>
      <c r="J101" s="35"/>
      <c r="K101" s="183" t="s">
        <v>70</v>
      </c>
      <c r="L101" s="183"/>
      <c r="M101" s="183"/>
      <c r="N101" s="183"/>
      <c r="O101" s="183"/>
      <c r="P101" s="183"/>
      <c r="Q101" s="183"/>
      <c r="R101" s="183"/>
      <c r="S101" s="183"/>
      <c r="T101" s="183"/>
      <c r="U101" s="183"/>
      <c r="V101" s="183"/>
      <c r="W101" s="183"/>
      <c r="X101" s="183"/>
      <c r="Y101" s="183"/>
      <c r="Z101" s="183"/>
      <c r="AA101" s="183"/>
      <c r="AB101" s="183"/>
      <c r="AC101" s="183"/>
      <c r="AD101" s="183"/>
      <c r="AE101" s="216"/>
    </row>
    <row r="102" spans="2:31" ht="15" customHeight="1" x14ac:dyDescent="0.45">
      <c r="B102" s="199"/>
      <c r="C102" s="200"/>
      <c r="D102" s="236"/>
      <c r="E102" s="236"/>
      <c r="F102" s="236"/>
      <c r="G102" s="236"/>
      <c r="H102" s="236"/>
      <c r="I102" s="237"/>
      <c r="J102" s="37"/>
      <c r="K102" s="194" t="s">
        <v>143</v>
      </c>
      <c r="L102" s="194"/>
      <c r="M102" s="194"/>
      <c r="N102" s="194"/>
      <c r="O102" s="194"/>
      <c r="P102" s="194"/>
      <c r="Q102" s="194"/>
      <c r="R102" s="194"/>
      <c r="S102" s="194"/>
      <c r="T102" s="194"/>
      <c r="U102" s="194"/>
      <c r="V102" s="194"/>
      <c r="W102" s="214"/>
      <c r="X102" s="180"/>
      <c r="Y102" s="181"/>
      <c r="Z102" s="181"/>
      <c r="AA102" s="182"/>
      <c r="AB102" s="213" t="s">
        <v>45</v>
      </c>
      <c r="AC102" s="194"/>
      <c r="AD102" s="194"/>
      <c r="AE102" s="214"/>
    </row>
    <row r="103" spans="2:31" ht="15" customHeight="1" x14ac:dyDescent="0.45">
      <c r="B103" s="18" t="s">
        <v>10</v>
      </c>
    </row>
    <row r="104" spans="2:31" ht="15" customHeight="1" x14ac:dyDescent="0.45">
      <c r="B104" s="152" t="s">
        <v>349</v>
      </c>
    </row>
    <row r="105" spans="2:31" ht="15" customHeight="1" x14ac:dyDescent="0.45"/>
    <row r="106" spans="2:31" ht="18" customHeight="1" x14ac:dyDescent="0.45">
      <c r="B106" s="175" t="s">
        <v>153</v>
      </c>
      <c r="C106" s="175"/>
      <c r="D106" s="176" t="s">
        <v>154</v>
      </c>
      <c r="E106" s="176"/>
      <c r="F106" s="176"/>
      <c r="G106" s="176"/>
      <c r="H106" s="176"/>
      <c r="I106" s="176"/>
      <c r="J106" s="177"/>
      <c r="K106" s="177"/>
      <c r="L106" s="171"/>
      <c r="M106" s="171"/>
      <c r="N106" s="171"/>
      <c r="O106" s="171"/>
      <c r="P106" s="34" t="s">
        <v>156</v>
      </c>
      <c r="Q106" s="171"/>
      <c r="R106" s="171"/>
      <c r="S106" s="34" t="s">
        <v>157</v>
      </c>
      <c r="T106" s="171"/>
      <c r="U106" s="171"/>
      <c r="V106" s="172" t="s">
        <v>158</v>
      </c>
      <c r="W106" s="173"/>
      <c r="X106" s="173"/>
      <c r="Y106" s="173"/>
      <c r="Z106" s="173"/>
      <c r="AA106" s="173"/>
      <c r="AB106" s="173"/>
      <c r="AC106" s="173"/>
      <c r="AD106" s="173"/>
      <c r="AE106" s="174"/>
    </row>
    <row r="107" spans="2:31" ht="18" customHeight="1" x14ac:dyDescent="0.45">
      <c r="B107" s="175"/>
      <c r="C107" s="175"/>
      <c r="D107" s="176" t="s">
        <v>155</v>
      </c>
      <c r="E107" s="176"/>
      <c r="F107" s="176"/>
      <c r="G107" s="176"/>
      <c r="H107" s="176"/>
      <c r="I107" s="176"/>
      <c r="J107" s="177"/>
      <c r="K107" s="177"/>
      <c r="L107" s="171"/>
      <c r="M107" s="171"/>
      <c r="N107" s="171"/>
      <c r="O107" s="171"/>
      <c r="P107" s="34" t="s">
        <v>156</v>
      </c>
      <c r="Q107" s="171"/>
      <c r="R107" s="171"/>
      <c r="S107" s="34" t="s">
        <v>157</v>
      </c>
      <c r="T107" s="171"/>
      <c r="U107" s="171"/>
      <c r="V107" s="172" t="s">
        <v>158</v>
      </c>
      <c r="W107" s="173"/>
      <c r="X107" s="173"/>
      <c r="Y107" s="173"/>
      <c r="Z107" s="173"/>
      <c r="AA107" s="173"/>
      <c r="AB107" s="173"/>
      <c r="AC107" s="173"/>
      <c r="AD107" s="173"/>
      <c r="AE107" s="174"/>
    </row>
  </sheetData>
  <sheetProtection selectLockedCells="1"/>
  <mergeCells count="237">
    <mergeCell ref="K56:S56"/>
    <mergeCell ref="K57:S57"/>
    <mergeCell ref="R41:U41"/>
    <mergeCell ref="N43:Q43"/>
    <mergeCell ref="V40:V42"/>
    <mergeCell ref="R42:R44"/>
    <mergeCell ref="K40:L42"/>
    <mergeCell ref="O40:P42"/>
    <mergeCell ref="Z40:AA44"/>
    <mergeCell ref="AP41:AP45"/>
    <mergeCell ref="AT41:AT45"/>
    <mergeCell ref="AX41:AX45"/>
    <mergeCell ref="BB41:BB45"/>
    <mergeCell ref="BC41:BC45"/>
    <mergeCell ref="O20:Y21"/>
    <mergeCell ref="K100:AE100"/>
    <mergeCell ref="K101:AE101"/>
    <mergeCell ref="K102:U102"/>
    <mergeCell ref="V102:W102"/>
    <mergeCell ref="X102:AA102"/>
    <mergeCell ref="AB102:AE102"/>
    <mergeCell ref="R81:AE81"/>
    <mergeCell ref="K74:M74"/>
    <mergeCell ref="N74:U74"/>
    <mergeCell ref="V74:AE74"/>
    <mergeCell ref="K75:M76"/>
    <mergeCell ref="N75:AE76"/>
    <mergeCell ref="K77:Q78"/>
    <mergeCell ref="R77:AE78"/>
    <mergeCell ref="K79:Q80"/>
    <mergeCell ref="R79:AE80"/>
    <mergeCell ref="K81:Q81"/>
    <mergeCell ref="X26:Z27"/>
    <mergeCell ref="D90:I90"/>
    <mergeCell ref="K90:O90"/>
    <mergeCell ref="P46:Z46"/>
    <mergeCell ref="K82:Q82"/>
    <mergeCell ref="R82:AE82"/>
    <mergeCell ref="K99:AE99"/>
    <mergeCell ref="W84:X84"/>
    <mergeCell ref="D85:I85"/>
    <mergeCell ref="K85:L85"/>
    <mergeCell ref="K86:O86"/>
    <mergeCell ref="Q84:R84"/>
    <mergeCell ref="T84:U84"/>
    <mergeCell ref="D86:I89"/>
    <mergeCell ref="K87:AE87"/>
    <mergeCell ref="K88:AE88"/>
    <mergeCell ref="N85:O85"/>
    <mergeCell ref="Q85:R85"/>
    <mergeCell ref="T85:U85"/>
    <mergeCell ref="W85:X85"/>
    <mergeCell ref="W86:AE86"/>
    <mergeCell ref="Z84:AA84"/>
    <mergeCell ref="Z85:AA85"/>
    <mergeCell ref="AB84:AD84"/>
    <mergeCell ref="AB85:AD85"/>
    <mergeCell ref="B84:C102"/>
    <mergeCell ref="D95:I96"/>
    <mergeCell ref="K95:O96"/>
    <mergeCell ref="Q95:AE96"/>
    <mergeCell ref="Q86:U86"/>
    <mergeCell ref="Q90:AE90"/>
    <mergeCell ref="D97:I99"/>
    <mergeCell ref="K97:AE97"/>
    <mergeCell ref="K98:W98"/>
    <mergeCell ref="Y98:AA98"/>
    <mergeCell ref="D91:I94"/>
    <mergeCell ref="K91:U91"/>
    <mergeCell ref="W91:AE91"/>
    <mergeCell ref="K92:U92"/>
    <mergeCell ref="W92:AE92"/>
    <mergeCell ref="K93:U93"/>
    <mergeCell ref="K94:M94"/>
    <mergeCell ref="O94:AD94"/>
    <mergeCell ref="D100:I102"/>
    <mergeCell ref="D84:I84"/>
    <mergeCell ref="K84:L84"/>
    <mergeCell ref="N84:O84"/>
    <mergeCell ref="AC98:AE98"/>
    <mergeCell ref="O89:AD89"/>
    <mergeCell ref="D64:I65"/>
    <mergeCell ref="J64:J65"/>
    <mergeCell ref="K64:O65"/>
    <mergeCell ref="P64:P65"/>
    <mergeCell ref="Q64:AE65"/>
    <mergeCell ref="AB69:AE69"/>
    <mergeCell ref="K72:AE72"/>
    <mergeCell ref="K73:U73"/>
    <mergeCell ref="V73:W73"/>
    <mergeCell ref="X73:AA73"/>
    <mergeCell ref="AB73:AE73"/>
    <mergeCell ref="D66:I67"/>
    <mergeCell ref="J66:J67"/>
    <mergeCell ref="K66:O67"/>
    <mergeCell ref="P66:P67"/>
    <mergeCell ref="Q66:AE67"/>
    <mergeCell ref="D68:I73"/>
    <mergeCell ref="K68:AE68"/>
    <mergeCell ref="K69:U69"/>
    <mergeCell ref="V69:W69"/>
    <mergeCell ref="X69:AA69"/>
    <mergeCell ref="B74:I82"/>
    <mergeCell ref="B55:C73"/>
    <mergeCell ref="K71:AA71"/>
    <mergeCell ref="T57:W57"/>
    <mergeCell ref="Y57:Z57"/>
    <mergeCell ref="K58:AE58"/>
    <mergeCell ref="D59:I63"/>
    <mergeCell ref="K59:AE59"/>
    <mergeCell ref="K60:U60"/>
    <mergeCell ref="V60:W60"/>
    <mergeCell ref="X60:AA60"/>
    <mergeCell ref="AB60:AE60"/>
    <mergeCell ref="K63:AE63"/>
    <mergeCell ref="K61:U61"/>
    <mergeCell ref="V61:W61"/>
    <mergeCell ref="X61:AA61"/>
    <mergeCell ref="AB61:AE61"/>
    <mergeCell ref="K62:W62"/>
    <mergeCell ref="Y62:AA62"/>
    <mergeCell ref="AC62:AE62"/>
    <mergeCell ref="D55:I58"/>
    <mergeCell ref="K55:AE55"/>
    <mergeCell ref="T56:W56"/>
    <mergeCell ref="Z56:AA56"/>
    <mergeCell ref="B45:C53"/>
    <mergeCell ref="D45:I48"/>
    <mergeCell ref="D40:I44"/>
    <mergeCell ref="D49:I51"/>
    <mergeCell ref="K49:AE49"/>
    <mergeCell ref="K50:U50"/>
    <mergeCell ref="V50:W50"/>
    <mergeCell ref="X50:AA50"/>
    <mergeCell ref="AC50:AD50"/>
    <mergeCell ref="K51:AE51"/>
    <mergeCell ref="D52:I53"/>
    <mergeCell ref="K52:AE52"/>
    <mergeCell ref="K53:AE53"/>
    <mergeCell ref="P47:Z47"/>
    <mergeCell ref="AB46:AE46"/>
    <mergeCell ref="AB47:AE47"/>
    <mergeCell ref="K48:AE48"/>
    <mergeCell ref="K46:N47"/>
    <mergeCell ref="D37:I39"/>
    <mergeCell ref="J37:K39"/>
    <mergeCell ref="L37:O37"/>
    <mergeCell ref="P37:P39"/>
    <mergeCell ref="Q37:R37"/>
    <mergeCell ref="S37:AE39"/>
    <mergeCell ref="L38:O38"/>
    <mergeCell ref="Q38:R38"/>
    <mergeCell ref="L39:O39"/>
    <mergeCell ref="Q39:R39"/>
    <mergeCell ref="AA26:AA27"/>
    <mergeCell ref="AB26:AD27"/>
    <mergeCell ref="N26:S27"/>
    <mergeCell ref="D34:I36"/>
    <mergeCell ref="J34:K36"/>
    <mergeCell ref="L34:O34"/>
    <mergeCell ref="P34:AE36"/>
    <mergeCell ref="L35:O35"/>
    <mergeCell ref="L36:O36"/>
    <mergeCell ref="R31:S31"/>
    <mergeCell ref="T31:AE33"/>
    <mergeCell ref="L32:M32"/>
    <mergeCell ref="R32:S32"/>
    <mergeCell ref="L33:M33"/>
    <mergeCell ref="R33:S33"/>
    <mergeCell ref="D31:I33"/>
    <mergeCell ref="J31:K33"/>
    <mergeCell ref="L31:M31"/>
    <mergeCell ref="N31:N33"/>
    <mergeCell ref="O31:O33"/>
    <mergeCell ref="P31:Q33"/>
    <mergeCell ref="J17:P17"/>
    <mergeCell ref="Q17:AD17"/>
    <mergeCell ref="D18:AD18"/>
    <mergeCell ref="C19:AD19"/>
    <mergeCell ref="B20:C44"/>
    <mergeCell ref="D20:I23"/>
    <mergeCell ref="D24:I25"/>
    <mergeCell ref="J24:M25"/>
    <mergeCell ref="N24:N25"/>
    <mergeCell ref="O24:AE25"/>
    <mergeCell ref="D26:I27"/>
    <mergeCell ref="J26:J27"/>
    <mergeCell ref="K26:L27"/>
    <mergeCell ref="M26:M27"/>
    <mergeCell ref="AE26:AE27"/>
    <mergeCell ref="D28:I30"/>
    <mergeCell ref="J28:K30"/>
    <mergeCell ref="L28:O28"/>
    <mergeCell ref="P28:AE30"/>
    <mergeCell ref="L29:O29"/>
    <mergeCell ref="L30:O30"/>
    <mergeCell ref="T26:T27"/>
    <mergeCell ref="U26:V27"/>
    <mergeCell ref="W26:W27"/>
    <mergeCell ref="M10:AD11"/>
    <mergeCell ref="J12:P13"/>
    <mergeCell ref="Q12:AD13"/>
    <mergeCell ref="J14:P15"/>
    <mergeCell ref="Q14:AD15"/>
    <mergeCell ref="J16:P16"/>
    <mergeCell ref="Q16:AD16"/>
    <mergeCell ref="K6:M6"/>
    <mergeCell ref="O6:U6"/>
    <mergeCell ref="W6:Y6"/>
    <mergeCell ref="J7:L7"/>
    <mergeCell ref="M7:T7"/>
    <mergeCell ref="M8:AD9"/>
    <mergeCell ref="J8:L11"/>
    <mergeCell ref="AB56:AC56"/>
    <mergeCell ref="Y1:AE1"/>
    <mergeCell ref="T106:U106"/>
    <mergeCell ref="T107:U107"/>
    <mergeCell ref="V106:AE106"/>
    <mergeCell ref="V107:AE107"/>
    <mergeCell ref="B106:C107"/>
    <mergeCell ref="D106:I106"/>
    <mergeCell ref="D107:I107"/>
    <mergeCell ref="L106:O106"/>
    <mergeCell ref="L107:O107"/>
    <mergeCell ref="J106:K106"/>
    <mergeCell ref="J107:K107"/>
    <mergeCell ref="Q106:R106"/>
    <mergeCell ref="Q107:R107"/>
    <mergeCell ref="Z20:AA21"/>
    <mergeCell ref="AB20:AE21"/>
    <mergeCell ref="O22:AE23"/>
    <mergeCell ref="J20:N21"/>
    <mergeCell ref="J22:N23"/>
    <mergeCell ref="R4:S4"/>
    <mergeCell ref="T4:W4"/>
    <mergeCell ref="Y4:Z4"/>
    <mergeCell ref="AB4:AC4"/>
  </mergeCells>
  <phoneticPr fontId="20"/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90" orientation="portrait" r:id="rId1"/>
  <rowBreaks count="1" manualBreakCount="1">
    <brk id="54" max="31" man="1"/>
  </rowBreaks>
  <ignoredErrors>
    <ignoredError sqref="K84:L85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81" r:id="rId4" name="Check Box 21">
              <controlPr defaultSize="0" autoFill="0" autoLine="0" autoPict="0">
                <anchor moveWithCells="1">
                  <from>
                    <xdr:col>21</xdr:col>
                    <xdr:colOff>0</xdr:colOff>
                    <xdr:row>5</xdr:row>
                    <xdr:rowOff>0</xdr:rowOff>
                  </from>
                  <to>
                    <xdr:col>25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2" r:id="rId5" name="Check Box 22">
              <controlPr defaultSize="0" autoFill="0" autoLine="0" autoPict="0">
                <anchor moveWithCells="1">
                  <from>
                    <xdr:col>13</xdr:col>
                    <xdr:colOff>0</xdr:colOff>
                    <xdr:row>5</xdr:row>
                    <xdr:rowOff>0</xdr:rowOff>
                  </from>
                  <to>
                    <xdr:col>21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3" r:id="rId6" name="Check Box 23">
              <controlPr defaultSize="0" autoFill="0" autoLine="0" autoPict="0">
                <anchor moveWithCells="1">
                  <from>
                    <xdr:col>9</xdr:col>
                    <xdr:colOff>0</xdr:colOff>
                    <xdr:row>5</xdr:row>
                    <xdr:rowOff>0</xdr:rowOff>
                  </from>
                  <to>
                    <xdr:col>13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4" r:id="rId7" name="Check Box 24">
              <controlPr defaultSize="0" autoFill="0" autoLine="0" autoPict="0">
                <anchor moveWithCells="1">
                  <from>
                    <xdr:col>9</xdr:col>
                    <xdr:colOff>0</xdr:colOff>
                    <xdr:row>83</xdr:row>
                    <xdr:rowOff>0</xdr:rowOff>
                  </from>
                  <to>
                    <xdr:col>11</xdr:col>
                    <xdr:colOff>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5" r:id="rId8" name="Check Box 25">
              <controlPr defaultSize="0" autoFill="0" autoLine="0" autoPict="0">
                <anchor moveWithCells="1">
                  <from>
                    <xdr:col>12</xdr:col>
                    <xdr:colOff>0</xdr:colOff>
                    <xdr:row>82</xdr:row>
                    <xdr:rowOff>190500</xdr:rowOff>
                  </from>
                  <to>
                    <xdr:col>14</xdr:col>
                    <xdr:colOff>213360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6" r:id="rId9" name="Check Box 26">
              <controlPr defaultSize="0" autoFill="0" autoLine="0" autoPict="0">
                <anchor moveWithCells="1">
                  <from>
                    <xdr:col>14</xdr:col>
                    <xdr:colOff>213360</xdr:colOff>
                    <xdr:row>82</xdr:row>
                    <xdr:rowOff>190500</xdr:rowOff>
                  </from>
                  <to>
                    <xdr:col>18</xdr:col>
                    <xdr:colOff>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7" r:id="rId10" name="Check Box 27">
              <controlPr defaultSize="0" autoFill="0" autoLine="0" autoPict="0">
                <anchor moveWithCells="1">
                  <from>
                    <xdr:col>18</xdr:col>
                    <xdr:colOff>0</xdr:colOff>
                    <xdr:row>82</xdr:row>
                    <xdr:rowOff>190500</xdr:rowOff>
                  </from>
                  <to>
                    <xdr:col>21</xdr:col>
                    <xdr:colOff>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8" r:id="rId11" name="Check Box 28">
              <controlPr defaultSize="0" autoFill="0" autoLine="0" autoPict="0">
                <anchor moveWithCells="1">
                  <from>
                    <xdr:col>21</xdr:col>
                    <xdr:colOff>0</xdr:colOff>
                    <xdr:row>82</xdr:row>
                    <xdr:rowOff>190500</xdr:rowOff>
                  </from>
                  <to>
                    <xdr:col>24</xdr:col>
                    <xdr:colOff>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9" r:id="rId12" name="Check Box 29">
              <controlPr defaultSize="0" autoFill="0" autoLine="0" autoPict="0">
                <anchor moveWithCells="1">
                  <from>
                    <xdr:col>24</xdr:col>
                    <xdr:colOff>0</xdr:colOff>
                    <xdr:row>82</xdr:row>
                    <xdr:rowOff>190500</xdr:rowOff>
                  </from>
                  <to>
                    <xdr:col>26</xdr:col>
                    <xdr:colOff>213360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0" r:id="rId13" name="Check Box 30">
              <controlPr defaultSize="0" autoFill="0" autoLine="0" autoPict="0">
                <anchor moveWithCells="1">
                  <from>
                    <xdr:col>9</xdr:col>
                    <xdr:colOff>213360</xdr:colOff>
                    <xdr:row>84</xdr:row>
                    <xdr:rowOff>0</xdr:rowOff>
                  </from>
                  <to>
                    <xdr:col>9</xdr:col>
                    <xdr:colOff>213360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1" r:id="rId14" name="Check Box 31">
              <controlPr defaultSize="0" autoFill="0" autoLine="0" autoPict="0">
                <anchor moveWithCells="1">
                  <from>
                    <xdr:col>12</xdr:col>
                    <xdr:colOff>0</xdr:colOff>
                    <xdr:row>84</xdr:row>
                    <xdr:rowOff>0</xdr:rowOff>
                  </from>
                  <to>
                    <xdr:col>14</xdr:col>
                    <xdr:colOff>213360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2" r:id="rId15" name="Check Box 32">
              <controlPr defaultSize="0" autoFill="0" autoLine="0" autoPict="0">
                <anchor moveWithCells="1">
                  <from>
                    <xdr:col>14</xdr:col>
                    <xdr:colOff>213360</xdr:colOff>
                    <xdr:row>84</xdr:row>
                    <xdr:rowOff>0</xdr:rowOff>
                  </from>
                  <to>
                    <xdr:col>18</xdr:col>
                    <xdr:colOff>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3" r:id="rId16" name="Check Box 33">
              <controlPr defaultSize="0" autoFill="0" autoLine="0" autoPict="0">
                <anchor moveWithCells="1">
                  <from>
                    <xdr:col>18</xdr:col>
                    <xdr:colOff>213360</xdr:colOff>
                    <xdr:row>84</xdr:row>
                    <xdr:rowOff>0</xdr:rowOff>
                  </from>
                  <to>
                    <xdr:col>18</xdr:col>
                    <xdr:colOff>213360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4" r:id="rId17" name="Check Box 34">
              <controlPr defaultSize="0" autoFill="0" autoLine="0" autoPict="0">
                <anchor moveWithCells="1">
                  <from>
                    <xdr:col>21</xdr:col>
                    <xdr:colOff>0</xdr:colOff>
                    <xdr:row>84</xdr:row>
                    <xdr:rowOff>0</xdr:rowOff>
                  </from>
                  <to>
                    <xdr:col>24</xdr:col>
                    <xdr:colOff>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5" r:id="rId18" name="Check Box 35">
              <controlPr defaultSize="0" autoFill="0" autoLine="0" autoPict="0">
                <anchor moveWithCells="1">
                  <from>
                    <xdr:col>24</xdr:col>
                    <xdr:colOff>0</xdr:colOff>
                    <xdr:row>84</xdr:row>
                    <xdr:rowOff>0</xdr:rowOff>
                  </from>
                  <to>
                    <xdr:col>27</xdr:col>
                    <xdr:colOff>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6" r:id="rId19" name="Check Box 36">
              <controlPr defaultSize="0" autoFill="0" autoLine="0" autoPict="0">
                <anchor moveWithCells="1">
                  <from>
                    <xdr:col>9</xdr:col>
                    <xdr:colOff>213360</xdr:colOff>
                    <xdr:row>89</xdr:row>
                    <xdr:rowOff>0</xdr:rowOff>
                  </from>
                  <to>
                    <xdr:col>10</xdr:col>
                    <xdr:colOff>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7" r:id="rId20" name="Check Box 37">
              <controlPr defaultSize="0" autoFill="0" autoLine="0" autoPict="0">
                <anchor moveWithCells="1">
                  <from>
                    <xdr:col>9</xdr:col>
                    <xdr:colOff>0</xdr:colOff>
                    <xdr:row>84</xdr:row>
                    <xdr:rowOff>0</xdr:rowOff>
                  </from>
                  <to>
                    <xdr:col>11</xdr:col>
                    <xdr:colOff>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8" r:id="rId21" name="Check Box 38">
              <controlPr defaultSize="0" autoFill="0" autoLine="0" autoPict="0">
                <anchor moveWithCells="1">
                  <from>
                    <xdr:col>18</xdr:col>
                    <xdr:colOff>0</xdr:colOff>
                    <xdr:row>84</xdr:row>
                    <xdr:rowOff>0</xdr:rowOff>
                  </from>
                  <to>
                    <xdr:col>21</xdr:col>
                    <xdr:colOff>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9" r:id="rId22" name="Check Box 39">
              <controlPr defaultSize="0" autoFill="0" autoLine="0" autoPict="0">
                <anchor moveWithCells="1">
                  <from>
                    <xdr:col>9</xdr:col>
                    <xdr:colOff>213360</xdr:colOff>
                    <xdr:row>96</xdr:row>
                    <xdr:rowOff>0</xdr:rowOff>
                  </from>
                  <to>
                    <xdr:col>10</xdr:col>
                    <xdr:colOff>0</xdr:colOff>
                    <xdr:row>97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0" r:id="rId23" name="Check Box 40">
              <controlPr defaultSize="0" autoFill="0" autoLine="0" autoPict="0">
                <anchor moveWithCells="1">
                  <from>
                    <xdr:col>9</xdr:col>
                    <xdr:colOff>213360</xdr:colOff>
                    <xdr:row>90</xdr:row>
                    <xdr:rowOff>0</xdr:rowOff>
                  </from>
                  <to>
                    <xdr:col>10</xdr:col>
                    <xdr:colOff>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1" r:id="rId24" name="Check Box 41">
              <controlPr defaultSize="0" autoFill="0" autoLine="0" autoPict="0">
                <anchor moveWithCells="1">
                  <from>
                    <xdr:col>9</xdr:col>
                    <xdr:colOff>213360</xdr:colOff>
                    <xdr:row>96</xdr:row>
                    <xdr:rowOff>0</xdr:rowOff>
                  </from>
                  <to>
                    <xdr:col>10</xdr:col>
                    <xdr:colOff>0</xdr:colOff>
                    <xdr:row>97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2" r:id="rId25" name="Check Box 42">
              <controlPr defaultSize="0" autoFill="0" autoLine="0" autoPict="0">
                <anchor moveWithCells="1">
                  <from>
                    <xdr:col>9</xdr:col>
                    <xdr:colOff>213360</xdr:colOff>
                    <xdr:row>96</xdr:row>
                    <xdr:rowOff>0</xdr:rowOff>
                  </from>
                  <to>
                    <xdr:col>10</xdr:col>
                    <xdr:colOff>0</xdr:colOff>
                    <xdr:row>97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3" r:id="rId26" name="Check Box 43">
              <controlPr defaultSize="0" autoFill="0" autoLine="0" autoPict="0">
                <anchor moveWithCells="1">
                  <from>
                    <xdr:col>9</xdr:col>
                    <xdr:colOff>213360</xdr:colOff>
                    <xdr:row>99</xdr:row>
                    <xdr:rowOff>0</xdr:rowOff>
                  </from>
                  <to>
                    <xdr:col>10</xdr:col>
                    <xdr:colOff>0</xdr:colOff>
                    <xdr:row>100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4" r:id="rId27" name="Check Box 44">
              <controlPr defaultSize="0" autoFill="0" autoLine="0" autoPict="0">
                <anchor moveWithCells="1">
                  <from>
                    <xdr:col>9</xdr:col>
                    <xdr:colOff>0</xdr:colOff>
                    <xdr:row>89</xdr:row>
                    <xdr:rowOff>0</xdr:rowOff>
                  </from>
                  <to>
                    <xdr:col>11</xdr:col>
                    <xdr:colOff>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5" r:id="rId28" name="Check Box 45">
              <controlPr defaultSize="0" autoFill="0" autoLine="0" autoPict="0">
                <anchor moveWithCells="1">
                  <from>
                    <xdr:col>9</xdr:col>
                    <xdr:colOff>213360</xdr:colOff>
                    <xdr:row>90</xdr:row>
                    <xdr:rowOff>0</xdr:rowOff>
                  </from>
                  <to>
                    <xdr:col>10</xdr:col>
                    <xdr:colOff>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6" r:id="rId29" name="Check Box 46">
              <controlPr defaultSize="0" autoFill="0" autoLine="0" autoPict="0">
                <anchor moveWithCells="1">
                  <from>
                    <xdr:col>21</xdr:col>
                    <xdr:colOff>213360</xdr:colOff>
                    <xdr:row>102</xdr:row>
                    <xdr:rowOff>0</xdr:rowOff>
                  </from>
                  <to>
                    <xdr:col>22</xdr:col>
                    <xdr:colOff>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7" r:id="rId30" name="Check Box 47">
              <controlPr defaultSize="0" autoFill="0" autoLine="0" autoPict="0">
                <anchor moveWithCells="1">
                  <from>
                    <xdr:col>26</xdr:col>
                    <xdr:colOff>213360</xdr:colOff>
                    <xdr:row>102</xdr:row>
                    <xdr:rowOff>0</xdr:rowOff>
                  </from>
                  <to>
                    <xdr:col>27</xdr:col>
                    <xdr:colOff>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8" r:id="rId31" name="Check Box 48">
              <controlPr defaultSize="0" autoFill="0" autoLine="0" autoPict="0">
                <anchor moveWithCells="1">
                  <from>
                    <xdr:col>21</xdr:col>
                    <xdr:colOff>213360</xdr:colOff>
                    <xdr:row>102</xdr:row>
                    <xdr:rowOff>0</xdr:rowOff>
                  </from>
                  <to>
                    <xdr:col>21</xdr:col>
                    <xdr:colOff>213360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1" r:id="rId32" name="Check Box 51">
              <controlPr defaultSize="0" autoFill="0" autoLine="0" autoPict="0">
                <anchor moveWithCells="1">
                  <from>
                    <xdr:col>9</xdr:col>
                    <xdr:colOff>213360</xdr:colOff>
                    <xdr:row>102</xdr:row>
                    <xdr:rowOff>0</xdr:rowOff>
                  </from>
                  <to>
                    <xdr:col>9</xdr:col>
                    <xdr:colOff>213360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9" r:id="rId33" name="Check Box 59">
              <controlPr defaultSize="0" autoFill="0" autoLine="0" autoPict="0">
                <anchor moveWithCells="1">
                  <from>
                    <xdr:col>9</xdr:col>
                    <xdr:colOff>213360</xdr:colOff>
                    <xdr:row>90</xdr:row>
                    <xdr:rowOff>0</xdr:rowOff>
                  </from>
                  <to>
                    <xdr:col>10</xdr:col>
                    <xdr:colOff>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0" r:id="rId34" name="Check Box 60">
              <controlPr defaultSize="0" autoFill="0" autoLine="0" autoPict="0">
                <anchor moveWithCells="1">
                  <from>
                    <xdr:col>9</xdr:col>
                    <xdr:colOff>213360</xdr:colOff>
                    <xdr:row>102</xdr:row>
                    <xdr:rowOff>0</xdr:rowOff>
                  </from>
                  <to>
                    <xdr:col>9</xdr:col>
                    <xdr:colOff>213360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1" r:id="rId35" name="Check Box 61">
              <controlPr defaultSize="0" autoFill="0" autoLine="0" autoPict="0">
                <anchor moveWithCells="1">
                  <from>
                    <xdr:col>21</xdr:col>
                    <xdr:colOff>0</xdr:colOff>
                    <xdr:row>90</xdr:row>
                    <xdr:rowOff>0</xdr:rowOff>
                  </from>
                  <to>
                    <xdr:col>27</xdr:col>
                    <xdr:colOff>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2" r:id="rId36" name="Check Box 62">
              <controlPr defaultSize="0" autoFill="0" autoLine="0" autoPict="0">
                <anchor moveWithCells="1">
                  <from>
                    <xdr:col>9</xdr:col>
                    <xdr:colOff>0</xdr:colOff>
                    <xdr:row>90</xdr:row>
                    <xdr:rowOff>0</xdr:rowOff>
                  </from>
                  <to>
                    <xdr:col>15</xdr:col>
                    <xdr:colOff>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3" r:id="rId37" name="Check Box 63">
              <controlPr defaultSize="0" autoFill="0" autoLine="0" autoPict="0">
                <anchor moveWithCells="1">
                  <from>
                    <xdr:col>9</xdr:col>
                    <xdr:colOff>0</xdr:colOff>
                    <xdr:row>90</xdr:row>
                    <xdr:rowOff>228600</xdr:rowOff>
                  </from>
                  <to>
                    <xdr:col>14</xdr:col>
                    <xdr:colOff>198120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4" r:id="rId38" name="Check Box 64">
              <controlPr defaultSize="0" autoFill="0" autoLine="0" autoPict="0">
                <anchor moveWithCells="1">
                  <from>
                    <xdr:col>9</xdr:col>
                    <xdr:colOff>0</xdr:colOff>
                    <xdr:row>92</xdr:row>
                    <xdr:rowOff>0</xdr:rowOff>
                  </from>
                  <to>
                    <xdr:col>15</xdr:col>
                    <xdr:colOff>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5" r:id="rId39" name="Check Box 65">
              <controlPr defaultSize="0" autoFill="0" autoLine="0" autoPict="0">
                <anchor moveWithCells="1">
                  <from>
                    <xdr:col>21</xdr:col>
                    <xdr:colOff>0</xdr:colOff>
                    <xdr:row>91</xdr:row>
                    <xdr:rowOff>0</xdr:rowOff>
                  </from>
                  <to>
                    <xdr:col>27</xdr:col>
                    <xdr:colOff>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7" r:id="rId40" name="Check Box 67">
              <controlPr defaultSize="0" autoFill="0" autoLine="0" autoPict="0">
                <anchor moveWithCells="1">
                  <from>
                    <xdr:col>9</xdr:col>
                    <xdr:colOff>0</xdr:colOff>
                    <xdr:row>96</xdr:row>
                    <xdr:rowOff>0</xdr:rowOff>
                  </from>
                  <to>
                    <xdr:col>13</xdr:col>
                    <xdr:colOff>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8" r:id="rId41" name="Check Box 68">
              <controlPr defaultSize="0" autoFill="0" autoLine="0" autoPict="0">
                <anchor moveWithCells="1">
                  <from>
                    <xdr:col>14</xdr:col>
                    <xdr:colOff>213360</xdr:colOff>
                    <xdr:row>89</xdr:row>
                    <xdr:rowOff>0</xdr:rowOff>
                  </from>
                  <to>
                    <xdr:col>17</xdr:col>
                    <xdr:colOff>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9" r:id="rId42" name="Check Box 69">
              <controlPr defaultSize="0" autoFill="0" autoLine="0" autoPict="0">
                <anchor moveWithCells="1">
                  <from>
                    <xdr:col>9</xdr:col>
                    <xdr:colOff>0</xdr:colOff>
                    <xdr:row>98</xdr:row>
                    <xdr:rowOff>0</xdr:rowOff>
                  </from>
                  <to>
                    <xdr:col>13</xdr:col>
                    <xdr:colOff>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0" r:id="rId43" name="Check Box 70">
              <controlPr defaultSize="0" autoFill="0" autoLine="0" autoPict="0">
                <anchor moveWithCells="1">
                  <from>
                    <xdr:col>9</xdr:col>
                    <xdr:colOff>0</xdr:colOff>
                    <xdr:row>100</xdr:row>
                    <xdr:rowOff>0</xdr:rowOff>
                  </from>
                  <to>
                    <xdr:col>13</xdr:col>
                    <xdr:colOff>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1" r:id="rId44" name="Check Box 71">
              <controlPr defaultSize="0" autoFill="0" autoLine="0" autoPict="0">
                <anchor moveWithCells="1">
                  <from>
                    <xdr:col>9</xdr:col>
                    <xdr:colOff>0</xdr:colOff>
                    <xdr:row>99</xdr:row>
                    <xdr:rowOff>0</xdr:rowOff>
                  </from>
                  <to>
                    <xdr:col>13</xdr:col>
                    <xdr:colOff>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2" r:id="rId45" name="Check Box 72">
              <controlPr defaultSize="0" autoFill="0" autoLine="0" autoPict="0">
                <anchor moveWithCells="1">
                  <from>
                    <xdr:col>9</xdr:col>
                    <xdr:colOff>0</xdr:colOff>
                    <xdr:row>85</xdr:row>
                    <xdr:rowOff>0</xdr:rowOff>
                  </from>
                  <to>
                    <xdr:col>13</xdr:col>
                    <xdr:colOff>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3" r:id="rId46" name="Check Box 73">
              <controlPr defaultSize="0" autoFill="0" autoLine="0" autoPict="0">
                <anchor moveWithCells="1">
                  <from>
                    <xdr:col>9</xdr:col>
                    <xdr:colOff>0</xdr:colOff>
                    <xdr:row>86</xdr:row>
                    <xdr:rowOff>0</xdr:rowOff>
                  </from>
                  <to>
                    <xdr:col>24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4" r:id="rId47" name="Check Box 74">
              <controlPr defaultSize="0" autoFill="0" autoLine="0" autoPict="0">
                <anchor moveWithCells="1">
                  <from>
                    <xdr:col>9</xdr:col>
                    <xdr:colOff>0</xdr:colOff>
                    <xdr:row>87</xdr:row>
                    <xdr:rowOff>0</xdr:rowOff>
                  </from>
                  <to>
                    <xdr:col>19</xdr:col>
                    <xdr:colOff>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5" r:id="rId48" name="Check Box 75">
              <controlPr defaultSize="0" autoFill="0" autoLine="0" autoPict="0">
                <anchor moveWithCells="1">
                  <from>
                    <xdr:col>15</xdr:col>
                    <xdr:colOff>0</xdr:colOff>
                    <xdr:row>85</xdr:row>
                    <xdr:rowOff>0</xdr:rowOff>
                  </from>
                  <to>
                    <xdr:col>19</xdr:col>
                    <xdr:colOff>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6" r:id="rId49" name="Check Box 76">
              <controlPr defaultSize="0" autoFill="0" autoLine="0" autoPict="0">
                <anchor moveWithCells="1">
                  <from>
                    <xdr:col>21</xdr:col>
                    <xdr:colOff>0</xdr:colOff>
                    <xdr:row>85</xdr:row>
                    <xdr:rowOff>0</xdr:rowOff>
                  </from>
                  <to>
                    <xdr:col>25</xdr:col>
                    <xdr:colOff>213360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7" r:id="rId50" name="Check Box 77">
              <controlPr defaultSize="0" autoFill="0" autoLine="0" autoPict="0">
                <anchor moveWithCells="1">
                  <from>
                    <xdr:col>9</xdr:col>
                    <xdr:colOff>0</xdr:colOff>
                    <xdr:row>88</xdr:row>
                    <xdr:rowOff>0</xdr:rowOff>
                  </from>
                  <to>
                    <xdr:col>12</xdr:col>
                    <xdr:colOff>213360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0" r:id="rId51" name="Check Box 80">
              <controlPr defaultSize="0" autoFill="0" autoLine="0" autoPict="0">
                <anchor moveWithCells="1">
                  <from>
                    <xdr:col>9</xdr:col>
                    <xdr:colOff>0</xdr:colOff>
                    <xdr:row>93</xdr:row>
                    <xdr:rowOff>0</xdr:rowOff>
                  </from>
                  <to>
                    <xdr:col>13</xdr:col>
                    <xdr:colOff>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1" r:id="rId52" name="Check Box 81">
              <controlPr defaultSize="0" autoFill="0" autoLine="0" autoPict="0">
                <anchor moveWithCells="1">
                  <from>
                    <xdr:col>27</xdr:col>
                    <xdr:colOff>0</xdr:colOff>
                    <xdr:row>97</xdr:row>
                    <xdr:rowOff>0</xdr:rowOff>
                  </from>
                  <to>
                    <xdr:col>29</xdr:col>
                    <xdr:colOff>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2" r:id="rId53" name="Check Box 82">
              <controlPr defaultSize="0" autoFill="0" autoLine="0" autoPict="0">
                <anchor moveWithCells="1">
                  <from>
                    <xdr:col>23</xdr:col>
                    <xdr:colOff>0</xdr:colOff>
                    <xdr:row>97</xdr:row>
                    <xdr:rowOff>0</xdr:rowOff>
                  </from>
                  <to>
                    <xdr:col>25</xdr:col>
                    <xdr:colOff>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1" r:id="rId54" name="Check Box 1">
              <controlPr defaultSize="0" autoFill="0" autoLine="0" autoPict="0">
                <anchor moveWithCells="1">
                  <from>
                    <xdr:col>12</xdr:col>
                    <xdr:colOff>0</xdr:colOff>
                    <xdr:row>25</xdr:row>
                    <xdr:rowOff>0</xdr:rowOff>
                  </from>
                  <to>
                    <xdr:col>19</xdr:col>
                    <xdr:colOff>0</xdr:colOff>
                    <xdr:row>27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5" name="Check Box 2">
              <controlPr defaultSize="0" autoFill="0" autoLine="0" autoPict="0">
                <anchor moveWithCells="1">
                  <from>
                    <xdr:col>19</xdr:col>
                    <xdr:colOff>0</xdr:colOff>
                    <xdr:row>25</xdr:row>
                    <xdr:rowOff>0</xdr:rowOff>
                  </from>
                  <to>
                    <xdr:col>22</xdr:col>
                    <xdr:colOff>0</xdr:colOff>
                    <xdr:row>27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56" name="Check Box 3">
              <controlPr defaultSize="0" autoFill="0" autoLine="0" autoPict="0">
                <anchor moveWithCells="1">
                  <from>
                    <xdr:col>22</xdr:col>
                    <xdr:colOff>0</xdr:colOff>
                    <xdr:row>25</xdr:row>
                    <xdr:rowOff>0</xdr:rowOff>
                  </from>
                  <to>
                    <xdr:col>26</xdr:col>
                    <xdr:colOff>0</xdr:colOff>
                    <xdr:row>27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57" name="Check Box 4">
              <controlPr defaultSize="0" autoFill="0" autoLine="0" autoPict="0">
                <anchor moveWithCells="1">
                  <from>
                    <xdr:col>9</xdr:col>
                    <xdr:colOff>7620</xdr:colOff>
                    <xdr:row>25</xdr:row>
                    <xdr:rowOff>0</xdr:rowOff>
                  </from>
                  <to>
                    <xdr:col>12</xdr:col>
                    <xdr:colOff>0</xdr:colOff>
                    <xdr:row>27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2" r:id="rId58" name="Check Box 52">
              <controlPr defaultSize="0" autoFill="0" autoLine="0" autoPict="0">
                <anchor moveWithCells="1">
                  <from>
                    <xdr:col>26</xdr:col>
                    <xdr:colOff>0</xdr:colOff>
                    <xdr:row>25</xdr:row>
                    <xdr:rowOff>0</xdr:rowOff>
                  </from>
                  <to>
                    <xdr:col>30</xdr:col>
                    <xdr:colOff>0</xdr:colOff>
                    <xdr:row>27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7" r:id="rId59" name="Check Box 57">
              <controlPr defaultSize="0" autoFill="0" autoLine="0" autoPict="0">
                <anchor moveWithCells="1">
                  <from>
                    <xdr:col>9</xdr:col>
                    <xdr:colOff>7620</xdr:colOff>
                    <xdr:row>38</xdr:row>
                    <xdr:rowOff>68580</xdr:rowOff>
                  </from>
                  <to>
                    <xdr:col>12</xdr:col>
                    <xdr:colOff>0</xdr:colOff>
                    <xdr:row>42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8" r:id="rId60" name="Check Box 58">
              <controlPr defaultSize="0" autoFill="0" autoLine="0" autoPict="0">
                <anchor moveWithCells="1">
                  <from>
                    <xdr:col>12</xdr:col>
                    <xdr:colOff>182880</xdr:colOff>
                    <xdr:row>38</xdr:row>
                    <xdr:rowOff>60960</xdr:rowOff>
                  </from>
                  <to>
                    <xdr:col>16</xdr:col>
                    <xdr:colOff>45720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3" r:id="rId61" name="Check Box 83">
              <controlPr defaultSize="0" autoFill="0" autoLine="0" autoPict="0">
                <anchor moveWithCells="1">
                  <from>
                    <xdr:col>24</xdr:col>
                    <xdr:colOff>99060</xdr:colOff>
                    <xdr:row>40</xdr:row>
                    <xdr:rowOff>7620</xdr:rowOff>
                  </from>
                  <to>
                    <xdr:col>26</xdr:col>
                    <xdr:colOff>99060</xdr:colOff>
                    <xdr:row>42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8" r:id="rId62" name="Check Box 8">
              <controlPr defaultSize="0" autoFill="0" autoLine="0" autoPict="0">
                <anchor moveWithCells="1">
                  <from>
                    <xdr:col>9</xdr:col>
                    <xdr:colOff>0</xdr:colOff>
                    <xdr:row>48</xdr:row>
                    <xdr:rowOff>0</xdr:rowOff>
                  </from>
                  <to>
                    <xdr:col>10</xdr:col>
                    <xdr:colOff>213360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9" r:id="rId63" name="Check Box 9">
              <controlPr defaultSize="0" autoFill="0" autoLine="0" autoPict="0">
                <anchor moveWithCells="1">
                  <from>
                    <xdr:col>9</xdr:col>
                    <xdr:colOff>0</xdr:colOff>
                    <xdr:row>50</xdr:row>
                    <xdr:rowOff>0</xdr:rowOff>
                  </from>
                  <to>
                    <xdr:col>11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7" r:id="rId64" name="Check Box 17">
              <controlPr defaultSize="0" autoFill="0" autoLine="0" autoPict="0">
                <anchor moveWithCells="1">
                  <from>
                    <xdr:col>9</xdr:col>
                    <xdr:colOff>0</xdr:colOff>
                    <xdr:row>50</xdr:row>
                    <xdr:rowOff>228600</xdr:rowOff>
                  </from>
                  <to>
                    <xdr:col>18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8" r:id="rId65" name="Check Box 18">
              <controlPr defaultSize="0" autoFill="0" autoLine="0" autoPict="0">
                <anchor moveWithCells="1">
                  <from>
                    <xdr:col>9</xdr:col>
                    <xdr:colOff>0</xdr:colOff>
                    <xdr:row>52</xdr:row>
                    <xdr:rowOff>0</xdr:rowOff>
                  </from>
                  <to>
                    <xdr:col>16</xdr:col>
                    <xdr:colOff>213360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4" r:id="rId66" name="Check Box 84">
              <controlPr defaultSize="0" autoFill="0" autoLine="0" autoPict="0">
                <anchor moveWithCells="1">
                  <from>
                    <xdr:col>21</xdr:col>
                    <xdr:colOff>0</xdr:colOff>
                    <xdr:row>92</xdr:row>
                    <xdr:rowOff>0</xdr:rowOff>
                  </from>
                  <to>
                    <xdr:col>29</xdr:col>
                    <xdr:colOff>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6" r:id="rId67" name="Check Box 86">
              <controlPr defaultSize="0" autoFill="0" autoLine="0" autoPict="0">
                <anchor moveWithCells="1">
                  <from>
                    <xdr:col>9</xdr:col>
                    <xdr:colOff>0</xdr:colOff>
                    <xdr:row>94</xdr:row>
                    <xdr:rowOff>0</xdr:rowOff>
                  </from>
                  <to>
                    <xdr:col>11</xdr:col>
                    <xdr:colOff>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0" r:id="rId68" name="Check Box 10">
              <controlPr defaultSize="0" autoFill="0" autoLine="0" autoPict="0">
                <anchor moveWithCells="1">
                  <from>
                    <xdr:col>9</xdr:col>
                    <xdr:colOff>0</xdr:colOff>
                    <xdr:row>54</xdr:row>
                    <xdr:rowOff>0</xdr:rowOff>
                  </from>
                  <to>
                    <xdr:col>19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1" r:id="rId69" name="Check Box 11">
              <controlPr defaultSize="0" autoFill="0" autoLine="0" autoPict="0">
                <anchor moveWithCells="1">
                  <from>
                    <xdr:col>9</xdr:col>
                    <xdr:colOff>0</xdr:colOff>
                    <xdr:row>57</xdr:row>
                    <xdr:rowOff>0</xdr:rowOff>
                  </from>
                  <to>
                    <xdr:col>19</xdr:col>
                    <xdr:colOff>213360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2" r:id="rId70" name="Check Box 12">
              <controlPr defaultSize="0" autoFill="0" autoLine="0" autoPict="0">
                <anchor moveWithCells="1">
                  <from>
                    <xdr:col>9</xdr:col>
                    <xdr:colOff>7620</xdr:colOff>
                    <xdr:row>63</xdr:row>
                    <xdr:rowOff>0</xdr:rowOff>
                  </from>
                  <to>
                    <xdr:col>14</xdr:col>
                    <xdr:colOff>213360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3" r:id="rId71" name="Check Box 13">
              <controlPr defaultSize="0" autoFill="0" autoLine="0" autoPict="0">
                <anchor moveWithCells="1">
                  <from>
                    <xdr:col>14</xdr:col>
                    <xdr:colOff>213360</xdr:colOff>
                    <xdr:row>63</xdr:row>
                    <xdr:rowOff>0</xdr:rowOff>
                  </from>
                  <to>
                    <xdr:col>21</xdr:col>
                    <xdr:colOff>213360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4" r:id="rId72" name="Check Box 14">
              <controlPr defaultSize="0" autoFill="0" autoLine="0" autoPict="0">
                <anchor moveWithCells="1">
                  <from>
                    <xdr:col>15</xdr:col>
                    <xdr:colOff>0</xdr:colOff>
                    <xdr:row>65</xdr:row>
                    <xdr:rowOff>0</xdr:rowOff>
                  </from>
                  <to>
                    <xdr:col>17</xdr:col>
                    <xdr:colOff>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5" r:id="rId73" name="Check Box 15">
              <controlPr defaultSize="0" autoFill="0" autoLine="0" autoPict="0">
                <anchor moveWithCells="1">
                  <from>
                    <xdr:col>8</xdr:col>
                    <xdr:colOff>213360</xdr:colOff>
                    <xdr:row>65</xdr:row>
                    <xdr:rowOff>0</xdr:rowOff>
                  </from>
                  <to>
                    <xdr:col>11</xdr:col>
                    <xdr:colOff>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9" r:id="rId74" name="Check Box 19">
              <controlPr defaultSize="0" autoFill="0" autoLine="0" autoPict="0">
                <anchor moveWithCells="1">
                  <from>
                    <xdr:col>9</xdr:col>
                    <xdr:colOff>0</xdr:colOff>
                    <xdr:row>67</xdr:row>
                    <xdr:rowOff>0</xdr:rowOff>
                  </from>
                  <to>
                    <xdr:col>19</xdr:col>
                    <xdr:colOff>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0" r:id="rId75" name="Check Box 20">
              <controlPr defaultSize="0" autoFill="0" autoLine="0" autoPict="0">
                <anchor moveWithCells="1">
                  <from>
                    <xdr:col>9</xdr:col>
                    <xdr:colOff>0</xdr:colOff>
                    <xdr:row>70</xdr:row>
                    <xdr:rowOff>228600</xdr:rowOff>
                  </from>
                  <to>
                    <xdr:col>20</xdr:col>
                    <xdr:colOff>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3" r:id="rId76" name="Check Box 53">
              <controlPr defaultSize="0" autoFill="0" autoLine="0" autoPict="0">
                <anchor moveWithCells="1">
                  <from>
                    <xdr:col>9</xdr:col>
                    <xdr:colOff>0</xdr:colOff>
                    <xdr:row>58</xdr:row>
                    <xdr:rowOff>0</xdr:rowOff>
                  </from>
                  <to>
                    <xdr:col>19</xdr:col>
                    <xdr:colOff>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4" r:id="rId77" name="Check Box 54">
              <controlPr defaultSize="0" autoFill="0" autoLine="0" autoPict="0">
                <anchor moveWithCells="1">
                  <from>
                    <xdr:col>9</xdr:col>
                    <xdr:colOff>0</xdr:colOff>
                    <xdr:row>62</xdr:row>
                    <xdr:rowOff>0</xdr:rowOff>
                  </from>
                  <to>
                    <xdr:col>20</xdr:col>
                    <xdr:colOff>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8" r:id="rId78" name="Check Box 78">
              <controlPr defaultSize="0" autoFill="0" autoLine="0" autoPict="0">
                <anchor moveWithCells="1">
                  <from>
                    <xdr:col>23</xdr:col>
                    <xdr:colOff>0</xdr:colOff>
                    <xdr:row>61</xdr:row>
                    <xdr:rowOff>0</xdr:rowOff>
                  </from>
                  <to>
                    <xdr:col>24</xdr:col>
                    <xdr:colOff>213360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9" r:id="rId79" name="Check Box 79">
              <controlPr defaultSize="0" autoFill="0" autoLine="0" autoPict="0">
                <anchor moveWithCells="1">
                  <from>
                    <xdr:col>27</xdr:col>
                    <xdr:colOff>0</xdr:colOff>
                    <xdr:row>61</xdr:row>
                    <xdr:rowOff>0</xdr:rowOff>
                  </from>
                  <to>
                    <xdr:col>29</xdr:col>
                    <xdr:colOff>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4" r:id="rId80" name="Check Box 94">
              <controlPr defaultSize="0" autoFill="0" autoLine="0" autoPict="0">
                <anchor moveWithCells="1">
                  <from>
                    <xdr:col>26</xdr:col>
                    <xdr:colOff>0</xdr:colOff>
                    <xdr:row>45</xdr:row>
                    <xdr:rowOff>0</xdr:rowOff>
                  </from>
                  <to>
                    <xdr:col>29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5" r:id="rId81" name="Check Box 95">
              <controlPr defaultSize="0" autoFill="0" autoLine="0" autoPict="0">
                <anchor moveWithCells="1">
                  <from>
                    <xdr:col>13</xdr:col>
                    <xdr:colOff>213360</xdr:colOff>
                    <xdr:row>45</xdr:row>
                    <xdr:rowOff>228600</xdr:rowOff>
                  </from>
                  <to>
                    <xdr:col>25</xdr:col>
                    <xdr:colOff>213360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6" r:id="rId82" name="Check Box 96">
              <controlPr defaultSize="0" autoFill="0" autoLine="0" autoPict="0">
                <anchor moveWithCells="1">
                  <from>
                    <xdr:col>9</xdr:col>
                    <xdr:colOff>0</xdr:colOff>
                    <xdr:row>47</xdr:row>
                    <xdr:rowOff>0</xdr:rowOff>
                  </from>
                  <to>
                    <xdr:col>23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7" r:id="rId83" name="Check Box 97">
              <controlPr defaultSize="0" autoFill="0" autoLine="0" autoPict="0">
                <anchor moveWithCells="1">
                  <from>
                    <xdr:col>26</xdr:col>
                    <xdr:colOff>0</xdr:colOff>
                    <xdr:row>46</xdr:row>
                    <xdr:rowOff>0</xdr:rowOff>
                  </from>
                  <to>
                    <xdr:col>30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8" r:id="rId84" name="Check Box 98">
              <controlPr defaultSize="0" autoFill="0" autoLine="0" autoPict="0">
                <anchor moveWithCells="1">
                  <from>
                    <xdr:col>14</xdr:col>
                    <xdr:colOff>0</xdr:colOff>
                    <xdr:row>45</xdr:row>
                    <xdr:rowOff>0</xdr:rowOff>
                  </from>
                  <to>
                    <xdr:col>23</xdr:col>
                    <xdr:colOff>213360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9" r:id="rId85" name="Check Box 99">
              <controlPr defaultSize="0" autoFill="0" autoLine="0" autoPict="0">
                <anchor moveWithCells="1">
                  <from>
                    <xdr:col>9</xdr:col>
                    <xdr:colOff>0</xdr:colOff>
                    <xdr:row>44</xdr:row>
                    <xdr:rowOff>0</xdr:rowOff>
                  </from>
                  <to>
                    <xdr:col>18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0" r:id="rId86" name="Check Box 100">
              <controlPr defaultSize="0" autoFill="0" autoLine="0" autoPict="0">
                <anchor moveWithCells="1">
                  <from>
                    <xdr:col>2</xdr:col>
                    <xdr:colOff>0</xdr:colOff>
                    <xdr:row>2</xdr:row>
                    <xdr:rowOff>0</xdr:rowOff>
                  </from>
                  <to>
                    <xdr:col>5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1" r:id="rId87" name="Check Box 101">
              <controlPr defaultSize="0" autoFill="0" autoLine="0" autoPict="0">
                <anchor moveWithCells="1">
                  <from>
                    <xdr:col>9</xdr:col>
                    <xdr:colOff>0</xdr:colOff>
                    <xdr:row>94</xdr:row>
                    <xdr:rowOff>0</xdr:rowOff>
                  </from>
                  <to>
                    <xdr:col>11</xdr:col>
                    <xdr:colOff>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2" r:id="rId88" name="Check Box 102">
              <controlPr defaultSize="0" autoFill="0" autoLine="0" autoPict="0">
                <anchor moveWithCells="1">
                  <from>
                    <xdr:col>15</xdr:col>
                    <xdr:colOff>0</xdr:colOff>
                    <xdr:row>94</xdr:row>
                    <xdr:rowOff>0</xdr:rowOff>
                  </from>
                  <to>
                    <xdr:col>17</xdr:col>
                    <xdr:colOff>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3" r:id="rId89" name="Check Box 103">
              <controlPr defaultSize="0" autoFill="0" autoLine="0" autoPict="0">
                <anchor moveWithCells="1">
                  <from>
                    <xdr:col>15</xdr:col>
                    <xdr:colOff>0</xdr:colOff>
                    <xdr:row>94</xdr:row>
                    <xdr:rowOff>0</xdr:rowOff>
                  </from>
                  <to>
                    <xdr:col>17</xdr:col>
                    <xdr:colOff>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4" r:id="rId90" name="Check Box 104">
              <controlPr defaultSize="0" autoFill="0" autoLine="0" autoPict="0">
                <anchor moveWithCells="1">
                  <from>
                    <xdr:col>9</xdr:col>
                    <xdr:colOff>22860</xdr:colOff>
                    <xdr:row>40</xdr:row>
                    <xdr:rowOff>175260</xdr:rowOff>
                  </from>
                  <to>
                    <xdr:col>11</xdr:col>
                    <xdr:colOff>22860</xdr:colOff>
                    <xdr:row>44</xdr:row>
                    <xdr:rowOff>83820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FFFF00"/>
  </sheetPr>
  <dimension ref="A1:BN107"/>
  <sheetViews>
    <sheetView view="pageBreakPreview" zoomScaleNormal="145" zoomScaleSheetLayoutView="100" zoomScalePageLayoutView="70" workbookViewId="0">
      <selection activeCell="N75" sqref="N75:AE76"/>
    </sheetView>
  </sheetViews>
  <sheetFormatPr defaultColWidth="2.69921875" defaultRowHeight="18" customHeight="1" x14ac:dyDescent="0.45"/>
  <cols>
    <col min="1" max="16384" width="2.69921875" style="39"/>
  </cols>
  <sheetData>
    <row r="1" spans="1:31" ht="18" customHeight="1" x14ac:dyDescent="0.45">
      <c r="A1" s="38" t="s">
        <v>306</v>
      </c>
      <c r="L1" s="39" t="s">
        <v>307</v>
      </c>
      <c r="V1" s="40" t="s">
        <v>308</v>
      </c>
      <c r="W1" s="40"/>
      <c r="X1" s="41"/>
      <c r="Y1" s="380"/>
      <c r="Z1" s="381"/>
      <c r="AA1" s="381"/>
      <c r="AB1" s="381"/>
      <c r="AC1" s="381"/>
      <c r="AD1" s="381"/>
      <c r="AE1" s="382"/>
    </row>
    <row r="2" spans="1:31" ht="18" customHeight="1" x14ac:dyDescent="0.45">
      <c r="B2" s="42"/>
      <c r="C2" s="43"/>
      <c r="D2" s="43"/>
      <c r="E2" s="43"/>
      <c r="F2" s="43"/>
      <c r="G2" s="43"/>
      <c r="H2" s="43"/>
      <c r="I2" s="44"/>
      <c r="J2" s="43"/>
      <c r="K2" s="43"/>
      <c r="L2" s="43" t="s">
        <v>216</v>
      </c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5"/>
      <c r="Z2" s="45"/>
      <c r="AA2" s="45"/>
      <c r="AB2" s="45"/>
      <c r="AC2" s="45"/>
      <c r="AD2" s="45"/>
      <c r="AE2" s="46"/>
    </row>
    <row r="3" spans="1:31" ht="18" customHeight="1" x14ac:dyDescent="0.45">
      <c r="B3" s="47"/>
      <c r="C3" s="48"/>
      <c r="D3" s="48" t="s">
        <v>217</v>
      </c>
      <c r="E3" s="48"/>
      <c r="F3" s="48"/>
      <c r="G3" s="48"/>
      <c r="H3" s="48"/>
      <c r="I3" s="48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6"/>
    </row>
    <row r="4" spans="1:31" ht="18" customHeight="1" x14ac:dyDescent="0.45">
      <c r="B4" s="49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R4" s="377"/>
      <c r="S4" s="377"/>
      <c r="T4" s="350"/>
      <c r="U4" s="351"/>
      <c r="V4" s="351"/>
      <c r="W4" s="352"/>
      <c r="X4" s="50" t="s">
        <v>218</v>
      </c>
      <c r="Y4" s="350"/>
      <c r="Z4" s="352"/>
      <c r="AA4" s="50" t="s">
        <v>219</v>
      </c>
      <c r="AB4" s="350"/>
      <c r="AC4" s="352"/>
      <c r="AD4" s="50" t="s">
        <v>220</v>
      </c>
      <c r="AE4" s="46"/>
    </row>
    <row r="5" spans="1:31" ht="18" customHeight="1" x14ac:dyDescent="0.45">
      <c r="B5" s="49"/>
      <c r="C5" s="18" t="s">
        <v>214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6"/>
    </row>
    <row r="6" spans="1:31" ht="18" customHeight="1" x14ac:dyDescent="0.45">
      <c r="B6" s="49"/>
      <c r="C6" s="45"/>
      <c r="D6" s="45"/>
      <c r="E6" s="45"/>
      <c r="F6" s="45"/>
      <c r="G6" s="45"/>
      <c r="H6" s="45"/>
      <c r="J6" s="45"/>
      <c r="K6" s="328" t="s">
        <v>221</v>
      </c>
      <c r="L6" s="328"/>
      <c r="M6" s="328"/>
      <c r="N6" s="45"/>
      <c r="O6" s="328" t="s">
        <v>222</v>
      </c>
      <c r="P6" s="328"/>
      <c r="Q6" s="328"/>
      <c r="R6" s="328"/>
      <c r="S6" s="328"/>
      <c r="T6" s="328"/>
      <c r="U6" s="328"/>
      <c r="V6" s="45"/>
      <c r="W6" s="328" t="s">
        <v>38</v>
      </c>
      <c r="X6" s="328"/>
      <c r="Y6" s="328"/>
      <c r="AE6" s="46"/>
    </row>
    <row r="7" spans="1:31" ht="18" customHeight="1" x14ac:dyDescent="0.45">
      <c r="B7" s="49"/>
      <c r="C7" s="45"/>
      <c r="D7" s="45"/>
      <c r="E7" s="45"/>
      <c r="F7" s="45"/>
      <c r="G7" s="45"/>
      <c r="H7" s="45"/>
      <c r="J7" s="377" t="s">
        <v>223</v>
      </c>
      <c r="K7" s="377"/>
      <c r="L7" s="377"/>
      <c r="M7" s="350"/>
      <c r="N7" s="351"/>
      <c r="O7" s="351"/>
      <c r="P7" s="351"/>
      <c r="Q7" s="351"/>
      <c r="R7" s="351"/>
      <c r="S7" s="351"/>
      <c r="T7" s="352"/>
      <c r="U7" s="45"/>
      <c r="V7" s="45"/>
      <c r="W7" s="45"/>
      <c r="X7" s="45"/>
      <c r="Y7" s="45"/>
      <c r="AE7" s="46"/>
    </row>
    <row r="8" spans="1:31" ht="13.95" customHeight="1" x14ac:dyDescent="0.45">
      <c r="B8" s="49"/>
      <c r="C8" s="45"/>
      <c r="D8" s="45"/>
      <c r="E8" s="45"/>
      <c r="F8" s="45"/>
      <c r="G8" s="45"/>
      <c r="H8" s="45"/>
      <c r="J8" s="189" t="s">
        <v>327</v>
      </c>
      <c r="K8" s="189"/>
      <c r="L8" s="190"/>
      <c r="M8" s="391"/>
      <c r="N8" s="391"/>
      <c r="O8" s="391"/>
      <c r="P8" s="391"/>
      <c r="Q8" s="391"/>
      <c r="R8" s="391"/>
      <c r="S8" s="391"/>
      <c r="T8" s="391"/>
      <c r="U8" s="391"/>
      <c r="V8" s="391"/>
      <c r="W8" s="391"/>
      <c r="X8" s="391"/>
      <c r="Y8" s="391"/>
      <c r="Z8" s="391"/>
      <c r="AA8" s="391"/>
      <c r="AB8" s="391"/>
      <c r="AC8" s="391"/>
      <c r="AD8" s="391"/>
      <c r="AE8" s="46"/>
    </row>
    <row r="9" spans="1:31" ht="9" customHeight="1" x14ac:dyDescent="0.45">
      <c r="B9" s="49"/>
      <c r="C9" s="45"/>
      <c r="D9" s="45"/>
      <c r="E9" s="45"/>
      <c r="F9" s="45"/>
      <c r="G9" s="45"/>
      <c r="H9" s="45"/>
      <c r="J9" s="189"/>
      <c r="K9" s="189"/>
      <c r="L9" s="190"/>
      <c r="M9" s="391"/>
      <c r="N9" s="391"/>
      <c r="O9" s="391"/>
      <c r="P9" s="391"/>
      <c r="Q9" s="391"/>
      <c r="R9" s="391"/>
      <c r="S9" s="391"/>
      <c r="T9" s="391"/>
      <c r="U9" s="391"/>
      <c r="V9" s="391"/>
      <c r="W9" s="391"/>
      <c r="X9" s="391"/>
      <c r="Y9" s="391"/>
      <c r="Z9" s="391"/>
      <c r="AA9" s="391"/>
      <c r="AB9" s="391"/>
      <c r="AC9" s="391"/>
      <c r="AD9" s="391"/>
      <c r="AE9" s="46"/>
    </row>
    <row r="10" spans="1:31" ht="13.2" customHeight="1" x14ac:dyDescent="0.45">
      <c r="B10" s="49"/>
      <c r="C10" s="45"/>
      <c r="D10" s="45"/>
      <c r="E10" s="45"/>
      <c r="F10" s="45"/>
      <c r="G10" s="45"/>
      <c r="H10" s="45"/>
      <c r="J10" s="189"/>
      <c r="K10" s="189"/>
      <c r="L10" s="190"/>
      <c r="M10" s="391"/>
      <c r="N10" s="391"/>
      <c r="O10" s="391"/>
      <c r="P10" s="391"/>
      <c r="Q10" s="391"/>
      <c r="R10" s="391"/>
      <c r="S10" s="391"/>
      <c r="T10" s="391"/>
      <c r="U10" s="391"/>
      <c r="V10" s="391"/>
      <c r="W10" s="391"/>
      <c r="X10" s="391"/>
      <c r="Y10" s="391"/>
      <c r="Z10" s="391"/>
      <c r="AA10" s="391"/>
      <c r="AB10" s="391"/>
      <c r="AC10" s="391"/>
      <c r="AD10" s="391"/>
      <c r="AE10" s="46"/>
    </row>
    <row r="11" spans="1:31" ht="9" customHeight="1" x14ac:dyDescent="0.45">
      <c r="B11" s="49"/>
      <c r="C11" s="45"/>
      <c r="D11" s="45"/>
      <c r="E11" s="45"/>
      <c r="F11" s="45"/>
      <c r="G11" s="45"/>
      <c r="H11" s="45"/>
      <c r="J11" s="189"/>
      <c r="K11" s="189"/>
      <c r="L11" s="190"/>
      <c r="M11" s="391"/>
      <c r="N11" s="391"/>
      <c r="O11" s="391"/>
      <c r="P11" s="391"/>
      <c r="Q11" s="391"/>
      <c r="R11" s="391"/>
      <c r="S11" s="391"/>
      <c r="T11" s="391"/>
      <c r="U11" s="391"/>
      <c r="V11" s="391"/>
      <c r="W11" s="391"/>
      <c r="X11" s="391"/>
      <c r="Y11" s="391"/>
      <c r="Z11" s="391"/>
      <c r="AA11" s="391"/>
      <c r="AB11" s="391"/>
      <c r="AC11" s="391"/>
      <c r="AD11" s="391"/>
      <c r="AE11" s="46"/>
    </row>
    <row r="12" spans="1:31" ht="18" customHeight="1" x14ac:dyDescent="0.45">
      <c r="B12" s="49"/>
      <c r="C12" s="45"/>
      <c r="D12" s="45"/>
      <c r="E12" s="45"/>
      <c r="F12" s="45"/>
      <c r="G12" s="45"/>
      <c r="H12" s="45"/>
      <c r="J12" s="328" t="s">
        <v>224</v>
      </c>
      <c r="K12" s="328"/>
      <c r="L12" s="328"/>
      <c r="M12" s="328"/>
      <c r="N12" s="328"/>
      <c r="O12" s="328"/>
      <c r="P12" s="328"/>
      <c r="Q12" s="391"/>
      <c r="R12" s="391"/>
      <c r="S12" s="391"/>
      <c r="T12" s="391"/>
      <c r="U12" s="391"/>
      <c r="V12" s="391"/>
      <c r="W12" s="391"/>
      <c r="X12" s="391"/>
      <c r="Y12" s="391"/>
      <c r="Z12" s="391"/>
      <c r="AA12" s="391"/>
      <c r="AB12" s="391"/>
      <c r="AC12" s="391"/>
      <c r="AD12" s="391"/>
      <c r="AE12" s="46"/>
    </row>
    <row r="13" spans="1:31" ht="9" customHeight="1" x14ac:dyDescent="0.45">
      <c r="B13" s="49"/>
      <c r="C13" s="45"/>
      <c r="D13" s="45"/>
      <c r="E13" s="45"/>
      <c r="F13" s="45"/>
      <c r="G13" s="45"/>
      <c r="H13" s="45"/>
      <c r="J13" s="328"/>
      <c r="K13" s="328"/>
      <c r="L13" s="328"/>
      <c r="M13" s="328"/>
      <c r="N13" s="328"/>
      <c r="O13" s="328"/>
      <c r="P13" s="328"/>
      <c r="Q13" s="391"/>
      <c r="R13" s="391"/>
      <c r="S13" s="391"/>
      <c r="T13" s="391"/>
      <c r="U13" s="391"/>
      <c r="V13" s="391"/>
      <c r="W13" s="391"/>
      <c r="X13" s="391"/>
      <c r="Y13" s="391"/>
      <c r="Z13" s="391"/>
      <c r="AA13" s="391"/>
      <c r="AB13" s="391"/>
      <c r="AC13" s="391"/>
      <c r="AD13" s="391"/>
      <c r="AE13" s="46"/>
    </row>
    <row r="14" spans="1:31" ht="18" customHeight="1" x14ac:dyDescent="0.45">
      <c r="B14" s="49"/>
      <c r="C14" s="45"/>
      <c r="D14" s="45"/>
      <c r="E14" s="45"/>
      <c r="F14" s="45"/>
      <c r="G14" s="45"/>
      <c r="H14" s="45"/>
      <c r="J14" s="184" t="s">
        <v>328</v>
      </c>
      <c r="K14" s="185"/>
      <c r="L14" s="185"/>
      <c r="M14" s="185"/>
      <c r="N14" s="185"/>
      <c r="O14" s="185"/>
      <c r="P14" s="185"/>
      <c r="Q14" s="391"/>
      <c r="R14" s="391"/>
      <c r="S14" s="391"/>
      <c r="T14" s="391"/>
      <c r="U14" s="391"/>
      <c r="V14" s="391"/>
      <c r="W14" s="391"/>
      <c r="X14" s="391"/>
      <c r="Y14" s="391"/>
      <c r="Z14" s="391"/>
      <c r="AA14" s="391"/>
      <c r="AB14" s="391"/>
      <c r="AC14" s="391"/>
      <c r="AD14" s="391"/>
      <c r="AE14" s="46"/>
    </row>
    <row r="15" spans="1:31" ht="9" customHeight="1" x14ac:dyDescent="0.45">
      <c r="B15" s="49"/>
      <c r="C15" s="45"/>
      <c r="D15" s="45"/>
      <c r="E15" s="45"/>
      <c r="F15" s="45"/>
      <c r="G15" s="45"/>
      <c r="H15" s="45"/>
      <c r="J15" s="185"/>
      <c r="K15" s="185"/>
      <c r="L15" s="185"/>
      <c r="M15" s="185"/>
      <c r="N15" s="185"/>
      <c r="O15" s="185"/>
      <c r="P15" s="185"/>
      <c r="Q15" s="391"/>
      <c r="R15" s="391"/>
      <c r="S15" s="391"/>
      <c r="T15" s="391"/>
      <c r="U15" s="391"/>
      <c r="V15" s="391"/>
      <c r="W15" s="391"/>
      <c r="X15" s="391"/>
      <c r="Y15" s="391"/>
      <c r="Z15" s="391"/>
      <c r="AA15" s="391"/>
      <c r="AB15" s="391"/>
      <c r="AC15" s="391"/>
      <c r="AD15" s="391"/>
      <c r="AE15" s="46"/>
    </row>
    <row r="16" spans="1:31" ht="18" customHeight="1" x14ac:dyDescent="0.45">
      <c r="B16" s="49"/>
      <c r="C16" s="45"/>
      <c r="D16" s="45"/>
      <c r="E16" s="45"/>
      <c r="F16" s="45"/>
      <c r="G16" s="45"/>
      <c r="H16" s="45"/>
      <c r="J16" s="328" t="s">
        <v>225</v>
      </c>
      <c r="K16" s="328"/>
      <c r="L16" s="328"/>
      <c r="M16" s="328"/>
      <c r="N16" s="328"/>
      <c r="O16" s="328"/>
      <c r="P16" s="328"/>
      <c r="Q16" s="354"/>
      <c r="R16" s="355"/>
      <c r="S16" s="355"/>
      <c r="T16" s="355"/>
      <c r="U16" s="355"/>
      <c r="V16" s="355"/>
      <c r="W16" s="355"/>
      <c r="X16" s="355"/>
      <c r="Y16" s="355"/>
      <c r="Z16" s="355"/>
      <c r="AA16" s="355"/>
      <c r="AB16" s="355"/>
      <c r="AC16" s="355"/>
      <c r="AD16" s="356"/>
      <c r="AE16" s="46"/>
    </row>
    <row r="17" spans="2:31" ht="18" customHeight="1" x14ac:dyDescent="0.45">
      <c r="B17" s="49"/>
      <c r="C17" s="45"/>
      <c r="D17" s="45"/>
      <c r="E17" s="45"/>
      <c r="F17" s="45"/>
      <c r="G17" s="45"/>
      <c r="H17" s="45"/>
      <c r="J17" s="328" t="s">
        <v>226</v>
      </c>
      <c r="K17" s="328"/>
      <c r="L17" s="328"/>
      <c r="M17" s="328"/>
      <c r="N17" s="328"/>
      <c r="O17" s="328"/>
      <c r="P17" s="328"/>
      <c r="Q17" s="392"/>
      <c r="R17" s="393"/>
      <c r="S17" s="393"/>
      <c r="T17" s="393"/>
      <c r="U17" s="393"/>
      <c r="V17" s="393"/>
      <c r="W17" s="393"/>
      <c r="X17" s="393"/>
      <c r="Y17" s="393"/>
      <c r="Z17" s="393"/>
      <c r="AA17" s="393"/>
      <c r="AB17" s="393"/>
      <c r="AC17" s="393"/>
      <c r="AD17" s="394"/>
      <c r="AE17" s="46"/>
    </row>
    <row r="18" spans="2:31" ht="18" customHeight="1" x14ac:dyDescent="0.45">
      <c r="B18" s="49"/>
      <c r="C18" s="45"/>
      <c r="D18" s="328" t="s">
        <v>310</v>
      </c>
      <c r="E18" s="328"/>
      <c r="F18" s="328"/>
      <c r="G18" s="328"/>
      <c r="H18" s="328"/>
      <c r="I18" s="328"/>
      <c r="J18" s="328"/>
      <c r="K18" s="328"/>
      <c r="L18" s="328"/>
      <c r="M18" s="328"/>
      <c r="N18" s="328"/>
      <c r="O18" s="328"/>
      <c r="P18" s="328"/>
      <c r="Q18" s="328"/>
      <c r="R18" s="328"/>
      <c r="S18" s="328"/>
      <c r="T18" s="328"/>
      <c r="U18" s="328"/>
      <c r="V18" s="328"/>
      <c r="W18" s="328"/>
      <c r="X18" s="328"/>
      <c r="Y18" s="328"/>
      <c r="Z18" s="328"/>
      <c r="AA18" s="328"/>
      <c r="AB18" s="328"/>
      <c r="AC18" s="328"/>
      <c r="AD18" s="328"/>
      <c r="AE18" s="46"/>
    </row>
    <row r="19" spans="2:31" ht="18" customHeight="1" x14ac:dyDescent="0.45">
      <c r="B19" s="51"/>
      <c r="C19" s="272" t="s">
        <v>14</v>
      </c>
      <c r="D19" s="272"/>
      <c r="E19" s="272"/>
      <c r="F19" s="272"/>
      <c r="G19" s="272"/>
      <c r="H19" s="272"/>
      <c r="I19" s="272"/>
      <c r="J19" s="272"/>
      <c r="K19" s="272"/>
      <c r="L19" s="272"/>
      <c r="M19" s="272"/>
      <c r="N19" s="272"/>
      <c r="O19" s="272"/>
      <c r="P19" s="272"/>
      <c r="Q19" s="272"/>
      <c r="R19" s="272"/>
      <c r="S19" s="272"/>
      <c r="T19" s="272"/>
      <c r="U19" s="272"/>
      <c r="V19" s="272"/>
      <c r="W19" s="272"/>
      <c r="X19" s="272"/>
      <c r="Y19" s="272"/>
      <c r="Z19" s="272"/>
      <c r="AA19" s="272"/>
      <c r="AB19" s="272"/>
      <c r="AC19" s="272"/>
      <c r="AD19" s="272"/>
      <c r="AE19" s="52"/>
    </row>
    <row r="20" spans="2:31" ht="18" customHeight="1" x14ac:dyDescent="0.45">
      <c r="B20" s="319" t="s">
        <v>227</v>
      </c>
      <c r="C20" s="320"/>
      <c r="D20" s="369" t="s">
        <v>228</v>
      </c>
      <c r="E20" s="384"/>
      <c r="F20" s="384"/>
      <c r="G20" s="384"/>
      <c r="H20" s="384"/>
      <c r="I20" s="385"/>
      <c r="J20" s="313" t="s">
        <v>229</v>
      </c>
      <c r="K20" s="313"/>
      <c r="L20" s="313"/>
      <c r="M20" s="313"/>
      <c r="N20" s="313"/>
      <c r="O20" s="391"/>
      <c r="P20" s="391"/>
      <c r="Q20" s="391"/>
      <c r="R20" s="391"/>
      <c r="S20" s="391"/>
      <c r="T20" s="391"/>
      <c r="U20" s="391"/>
      <c r="V20" s="391"/>
      <c r="W20" s="391"/>
      <c r="X20" s="391"/>
      <c r="Y20" s="391"/>
      <c r="Z20" s="313" t="s">
        <v>230</v>
      </c>
      <c r="AA20" s="313"/>
      <c r="AB20" s="391"/>
      <c r="AC20" s="391"/>
      <c r="AD20" s="391"/>
      <c r="AE20" s="391"/>
    </row>
    <row r="21" spans="2:31" ht="10.199999999999999" customHeight="1" x14ac:dyDescent="0.45">
      <c r="B21" s="321"/>
      <c r="C21" s="322"/>
      <c r="D21" s="370"/>
      <c r="E21" s="386"/>
      <c r="F21" s="386"/>
      <c r="G21" s="386"/>
      <c r="H21" s="386"/>
      <c r="I21" s="387"/>
      <c r="J21" s="313"/>
      <c r="K21" s="313"/>
      <c r="L21" s="313"/>
      <c r="M21" s="313"/>
      <c r="N21" s="313"/>
      <c r="O21" s="391"/>
      <c r="P21" s="391"/>
      <c r="Q21" s="391"/>
      <c r="R21" s="391"/>
      <c r="S21" s="391"/>
      <c r="T21" s="391"/>
      <c r="U21" s="391"/>
      <c r="V21" s="391"/>
      <c r="W21" s="391"/>
      <c r="X21" s="391"/>
      <c r="Y21" s="391"/>
      <c r="Z21" s="313"/>
      <c r="AA21" s="313"/>
      <c r="AB21" s="391"/>
      <c r="AC21" s="391"/>
      <c r="AD21" s="391"/>
      <c r="AE21" s="391"/>
    </row>
    <row r="22" spans="2:31" ht="12.6" customHeight="1" x14ac:dyDescent="0.45">
      <c r="B22" s="321"/>
      <c r="C22" s="322"/>
      <c r="D22" s="370"/>
      <c r="E22" s="386"/>
      <c r="F22" s="386"/>
      <c r="G22" s="386"/>
      <c r="H22" s="386"/>
      <c r="I22" s="387"/>
      <c r="J22" s="313" t="s">
        <v>231</v>
      </c>
      <c r="K22" s="313"/>
      <c r="L22" s="313"/>
      <c r="M22" s="313"/>
      <c r="N22" s="313"/>
      <c r="O22" s="391"/>
      <c r="P22" s="391"/>
      <c r="Q22" s="391"/>
      <c r="R22" s="391"/>
      <c r="S22" s="391"/>
      <c r="T22" s="391"/>
      <c r="U22" s="391"/>
      <c r="V22" s="391"/>
      <c r="W22" s="391"/>
      <c r="X22" s="391"/>
      <c r="Y22" s="391"/>
      <c r="Z22" s="391"/>
      <c r="AA22" s="391"/>
      <c r="AB22" s="391"/>
      <c r="AC22" s="391"/>
      <c r="AD22" s="391"/>
      <c r="AE22" s="391"/>
    </row>
    <row r="23" spans="2:31" ht="13.95" customHeight="1" x14ac:dyDescent="0.45">
      <c r="B23" s="321"/>
      <c r="C23" s="322"/>
      <c r="D23" s="388"/>
      <c r="E23" s="389"/>
      <c r="F23" s="389"/>
      <c r="G23" s="389"/>
      <c r="H23" s="389"/>
      <c r="I23" s="390"/>
      <c r="J23" s="313"/>
      <c r="K23" s="313"/>
      <c r="L23" s="313"/>
      <c r="M23" s="313"/>
      <c r="N23" s="313"/>
      <c r="O23" s="391"/>
      <c r="P23" s="391"/>
      <c r="Q23" s="391"/>
      <c r="R23" s="391"/>
      <c r="S23" s="391"/>
      <c r="T23" s="391"/>
      <c r="U23" s="391"/>
      <c r="V23" s="391"/>
      <c r="W23" s="391"/>
      <c r="X23" s="391"/>
      <c r="Y23" s="391"/>
      <c r="Z23" s="391"/>
      <c r="AA23" s="391"/>
      <c r="AB23" s="391"/>
      <c r="AC23" s="391"/>
      <c r="AD23" s="391"/>
      <c r="AE23" s="391"/>
    </row>
    <row r="24" spans="2:31" ht="16.2" customHeight="1" x14ac:dyDescent="0.45">
      <c r="B24" s="321"/>
      <c r="C24" s="322"/>
      <c r="D24" s="372" t="s">
        <v>0</v>
      </c>
      <c r="E24" s="271"/>
      <c r="F24" s="271"/>
      <c r="G24" s="271"/>
      <c r="H24" s="271"/>
      <c r="I24" s="273"/>
      <c r="J24" s="315"/>
      <c r="K24" s="315"/>
      <c r="L24" s="315"/>
      <c r="M24" s="315"/>
      <c r="N24" s="313" t="s">
        <v>304</v>
      </c>
      <c r="O24" s="391"/>
      <c r="P24" s="391"/>
      <c r="Q24" s="391"/>
      <c r="R24" s="391"/>
      <c r="S24" s="391"/>
      <c r="T24" s="391"/>
      <c r="U24" s="391"/>
      <c r="V24" s="391"/>
      <c r="W24" s="391"/>
      <c r="X24" s="391"/>
      <c r="Y24" s="391"/>
      <c r="Z24" s="391"/>
      <c r="AA24" s="391"/>
      <c r="AB24" s="391"/>
      <c r="AC24" s="391"/>
      <c r="AD24" s="391"/>
      <c r="AE24" s="391"/>
    </row>
    <row r="25" spans="2:31" ht="9.6" customHeight="1" x14ac:dyDescent="0.45">
      <c r="B25" s="321"/>
      <c r="C25" s="322"/>
      <c r="D25" s="353"/>
      <c r="E25" s="272"/>
      <c r="F25" s="272"/>
      <c r="G25" s="272"/>
      <c r="H25" s="272"/>
      <c r="I25" s="274"/>
      <c r="J25" s="315"/>
      <c r="K25" s="315"/>
      <c r="L25" s="315"/>
      <c r="M25" s="315"/>
      <c r="N25" s="313"/>
      <c r="O25" s="391"/>
      <c r="P25" s="391"/>
      <c r="Q25" s="391"/>
      <c r="R25" s="391"/>
      <c r="S25" s="391"/>
      <c r="T25" s="391"/>
      <c r="U25" s="391"/>
      <c r="V25" s="391"/>
      <c r="W25" s="391"/>
      <c r="X25" s="391"/>
      <c r="Y25" s="391"/>
      <c r="Z25" s="391"/>
      <c r="AA25" s="391"/>
      <c r="AB25" s="391"/>
      <c r="AC25" s="391"/>
      <c r="AD25" s="391"/>
      <c r="AE25" s="391"/>
    </row>
    <row r="26" spans="2:31" ht="15" customHeight="1" x14ac:dyDescent="0.45">
      <c r="B26" s="321"/>
      <c r="C26" s="322"/>
      <c r="D26" s="372" t="s">
        <v>1</v>
      </c>
      <c r="E26" s="271"/>
      <c r="F26" s="271"/>
      <c r="G26" s="271"/>
      <c r="H26" s="271"/>
      <c r="I26" s="273"/>
      <c r="J26" s="372"/>
      <c r="K26" s="271" t="s">
        <v>17</v>
      </c>
      <c r="L26" s="271"/>
      <c r="M26" s="271"/>
      <c r="N26" s="271" t="s">
        <v>232</v>
      </c>
      <c r="O26" s="271"/>
      <c r="P26" s="271"/>
      <c r="Q26" s="271"/>
      <c r="R26" s="271"/>
      <c r="S26" s="271"/>
      <c r="T26" s="271"/>
      <c r="U26" s="271" t="s">
        <v>233</v>
      </c>
      <c r="V26" s="271"/>
      <c r="W26" s="271"/>
      <c r="X26" s="271" t="s">
        <v>234</v>
      </c>
      <c r="Y26" s="271"/>
      <c r="Z26" s="271"/>
      <c r="AA26" s="271"/>
      <c r="AB26" s="271" t="s">
        <v>235</v>
      </c>
      <c r="AC26" s="271"/>
      <c r="AD26" s="271"/>
      <c r="AE26" s="273" t="s">
        <v>236</v>
      </c>
    </row>
    <row r="27" spans="2:31" ht="18" customHeight="1" x14ac:dyDescent="0.45">
      <c r="B27" s="321"/>
      <c r="C27" s="322"/>
      <c r="D27" s="353"/>
      <c r="E27" s="272"/>
      <c r="F27" s="272"/>
      <c r="G27" s="272"/>
      <c r="H27" s="272"/>
      <c r="I27" s="274"/>
      <c r="J27" s="353"/>
      <c r="K27" s="272"/>
      <c r="L27" s="272"/>
      <c r="M27" s="272"/>
      <c r="N27" s="272"/>
      <c r="O27" s="272"/>
      <c r="P27" s="272"/>
      <c r="Q27" s="272"/>
      <c r="R27" s="272"/>
      <c r="S27" s="272"/>
      <c r="T27" s="272"/>
      <c r="U27" s="272"/>
      <c r="V27" s="272"/>
      <c r="W27" s="272"/>
      <c r="X27" s="272"/>
      <c r="Y27" s="272"/>
      <c r="Z27" s="272"/>
      <c r="AA27" s="272"/>
      <c r="AB27" s="272"/>
      <c r="AC27" s="272"/>
      <c r="AD27" s="272"/>
      <c r="AE27" s="274"/>
    </row>
    <row r="28" spans="2:31" ht="7.2" customHeight="1" x14ac:dyDescent="0.45">
      <c r="B28" s="321"/>
      <c r="C28" s="322"/>
      <c r="D28" s="372" t="s">
        <v>2</v>
      </c>
      <c r="E28" s="271"/>
      <c r="F28" s="271"/>
      <c r="G28" s="271"/>
      <c r="H28" s="271"/>
      <c r="I28" s="273"/>
      <c r="J28" s="374"/>
      <c r="K28" s="375"/>
      <c r="L28" s="375"/>
      <c r="M28" s="375"/>
      <c r="N28" s="375"/>
      <c r="O28" s="375"/>
      <c r="P28" s="271" t="s">
        <v>237</v>
      </c>
      <c r="Q28" s="271"/>
      <c r="R28" s="271"/>
      <c r="S28" s="271"/>
      <c r="T28" s="271"/>
      <c r="U28" s="271"/>
      <c r="V28" s="271"/>
      <c r="W28" s="271"/>
      <c r="X28" s="271"/>
      <c r="Y28" s="271"/>
      <c r="Z28" s="271"/>
      <c r="AA28" s="271"/>
      <c r="AB28" s="271"/>
      <c r="AC28" s="271"/>
      <c r="AD28" s="271"/>
      <c r="AE28" s="273"/>
    </row>
    <row r="29" spans="2:31" ht="15.6" customHeight="1" x14ac:dyDescent="0.45">
      <c r="B29" s="321"/>
      <c r="C29" s="322"/>
      <c r="D29" s="373"/>
      <c r="E29" s="328"/>
      <c r="F29" s="328"/>
      <c r="G29" s="328"/>
      <c r="H29" s="328"/>
      <c r="I29" s="329"/>
      <c r="J29" s="376"/>
      <c r="K29" s="377"/>
      <c r="L29" s="350"/>
      <c r="M29" s="351"/>
      <c r="N29" s="351"/>
      <c r="O29" s="352"/>
      <c r="P29" s="328"/>
      <c r="Q29" s="328"/>
      <c r="R29" s="328"/>
      <c r="S29" s="328"/>
      <c r="T29" s="328"/>
      <c r="U29" s="328"/>
      <c r="V29" s="328"/>
      <c r="W29" s="328"/>
      <c r="X29" s="328"/>
      <c r="Y29" s="328"/>
      <c r="Z29" s="328"/>
      <c r="AA29" s="328"/>
      <c r="AB29" s="328"/>
      <c r="AC29" s="328"/>
      <c r="AD29" s="328"/>
      <c r="AE29" s="329"/>
    </row>
    <row r="30" spans="2:31" ht="9" customHeight="1" x14ac:dyDescent="0.45">
      <c r="B30" s="321"/>
      <c r="C30" s="322"/>
      <c r="D30" s="353"/>
      <c r="E30" s="272"/>
      <c r="F30" s="272"/>
      <c r="G30" s="272"/>
      <c r="H30" s="272"/>
      <c r="I30" s="274"/>
      <c r="J30" s="378"/>
      <c r="K30" s="379"/>
      <c r="L30" s="379"/>
      <c r="M30" s="379"/>
      <c r="N30" s="379"/>
      <c r="O30" s="379"/>
      <c r="P30" s="272"/>
      <c r="Q30" s="272"/>
      <c r="R30" s="272"/>
      <c r="S30" s="272"/>
      <c r="T30" s="272"/>
      <c r="U30" s="272"/>
      <c r="V30" s="272"/>
      <c r="W30" s="272"/>
      <c r="X30" s="272"/>
      <c r="Y30" s="272"/>
      <c r="Z30" s="272"/>
      <c r="AA30" s="272"/>
      <c r="AB30" s="272"/>
      <c r="AC30" s="272"/>
      <c r="AD30" s="272"/>
      <c r="AE30" s="274"/>
    </row>
    <row r="31" spans="2:31" ht="9" customHeight="1" x14ac:dyDescent="0.45">
      <c r="B31" s="321"/>
      <c r="C31" s="322"/>
      <c r="D31" s="372" t="s">
        <v>3</v>
      </c>
      <c r="E31" s="271"/>
      <c r="F31" s="271"/>
      <c r="G31" s="271"/>
      <c r="H31" s="271"/>
      <c r="I31" s="273"/>
      <c r="J31" s="372" t="s">
        <v>238</v>
      </c>
      <c r="K31" s="271"/>
      <c r="L31" s="383"/>
      <c r="M31" s="383"/>
      <c r="N31" s="271" t="s">
        <v>22</v>
      </c>
      <c r="O31" s="271" t="s">
        <v>239</v>
      </c>
      <c r="P31" s="271" t="s">
        <v>240</v>
      </c>
      <c r="Q31" s="271"/>
      <c r="R31" s="383"/>
      <c r="S31" s="383"/>
      <c r="T31" s="271" t="s">
        <v>241</v>
      </c>
      <c r="U31" s="271"/>
      <c r="V31" s="271"/>
      <c r="W31" s="271"/>
      <c r="X31" s="271"/>
      <c r="Y31" s="271"/>
      <c r="Z31" s="271"/>
      <c r="AA31" s="271"/>
      <c r="AB31" s="271"/>
      <c r="AC31" s="271"/>
      <c r="AD31" s="271"/>
      <c r="AE31" s="273"/>
    </row>
    <row r="32" spans="2:31" ht="16.2" customHeight="1" x14ac:dyDescent="0.45">
      <c r="B32" s="321"/>
      <c r="C32" s="322"/>
      <c r="D32" s="373"/>
      <c r="E32" s="328"/>
      <c r="F32" s="328"/>
      <c r="G32" s="328"/>
      <c r="H32" s="328"/>
      <c r="I32" s="329"/>
      <c r="J32" s="373"/>
      <c r="K32" s="328"/>
      <c r="L32" s="350"/>
      <c r="M32" s="352"/>
      <c r="N32" s="328"/>
      <c r="O32" s="328"/>
      <c r="P32" s="328"/>
      <c r="Q32" s="328"/>
      <c r="R32" s="350"/>
      <c r="S32" s="352"/>
      <c r="T32" s="328"/>
      <c r="U32" s="328"/>
      <c r="V32" s="328"/>
      <c r="W32" s="328"/>
      <c r="X32" s="328"/>
      <c r="Y32" s="328"/>
      <c r="Z32" s="328"/>
      <c r="AA32" s="328"/>
      <c r="AB32" s="328"/>
      <c r="AC32" s="328"/>
      <c r="AD32" s="328"/>
      <c r="AE32" s="329"/>
    </row>
    <row r="33" spans="2:66" ht="9" customHeight="1" x14ac:dyDescent="0.45">
      <c r="B33" s="321"/>
      <c r="C33" s="322"/>
      <c r="D33" s="353"/>
      <c r="E33" s="272"/>
      <c r="F33" s="272"/>
      <c r="G33" s="272"/>
      <c r="H33" s="272"/>
      <c r="I33" s="274"/>
      <c r="J33" s="353"/>
      <c r="K33" s="272"/>
      <c r="L33" s="383"/>
      <c r="M33" s="383"/>
      <c r="N33" s="272"/>
      <c r="O33" s="272"/>
      <c r="P33" s="272"/>
      <c r="Q33" s="272"/>
      <c r="R33" s="383"/>
      <c r="S33" s="383"/>
      <c r="T33" s="272"/>
      <c r="U33" s="272"/>
      <c r="V33" s="272"/>
      <c r="W33" s="272"/>
      <c r="X33" s="272"/>
      <c r="Y33" s="272"/>
      <c r="Z33" s="272"/>
      <c r="AA33" s="272"/>
      <c r="AB33" s="272"/>
      <c r="AC33" s="272"/>
      <c r="AD33" s="272"/>
      <c r="AE33" s="274"/>
    </row>
    <row r="34" spans="2:66" ht="9" customHeight="1" x14ac:dyDescent="0.45">
      <c r="B34" s="321"/>
      <c r="C34" s="322"/>
      <c r="D34" s="372" t="s">
        <v>4</v>
      </c>
      <c r="E34" s="271"/>
      <c r="F34" s="271"/>
      <c r="G34" s="271"/>
      <c r="H34" s="271"/>
      <c r="I34" s="273"/>
      <c r="J34" s="374"/>
      <c r="K34" s="375"/>
      <c r="L34" s="375"/>
      <c r="M34" s="375"/>
      <c r="N34" s="375"/>
      <c r="O34" s="375"/>
      <c r="P34" s="271" t="s">
        <v>242</v>
      </c>
      <c r="Q34" s="271"/>
      <c r="R34" s="271"/>
      <c r="S34" s="271"/>
      <c r="T34" s="271"/>
      <c r="U34" s="271"/>
      <c r="V34" s="271"/>
      <c r="W34" s="271"/>
      <c r="X34" s="271"/>
      <c r="Y34" s="271"/>
      <c r="Z34" s="271"/>
      <c r="AA34" s="271"/>
      <c r="AB34" s="271"/>
      <c r="AC34" s="271"/>
      <c r="AD34" s="271"/>
      <c r="AE34" s="273"/>
    </row>
    <row r="35" spans="2:66" ht="17.399999999999999" customHeight="1" x14ac:dyDescent="0.45">
      <c r="B35" s="321"/>
      <c r="C35" s="322"/>
      <c r="D35" s="373"/>
      <c r="E35" s="328"/>
      <c r="F35" s="328"/>
      <c r="G35" s="328"/>
      <c r="H35" s="328"/>
      <c r="I35" s="329"/>
      <c r="J35" s="376"/>
      <c r="K35" s="377"/>
      <c r="L35" s="380"/>
      <c r="M35" s="381"/>
      <c r="N35" s="381"/>
      <c r="O35" s="382"/>
      <c r="P35" s="328"/>
      <c r="Q35" s="328"/>
      <c r="R35" s="328"/>
      <c r="S35" s="328"/>
      <c r="T35" s="328"/>
      <c r="U35" s="328"/>
      <c r="V35" s="328"/>
      <c r="W35" s="328"/>
      <c r="X35" s="328"/>
      <c r="Y35" s="328"/>
      <c r="Z35" s="328"/>
      <c r="AA35" s="328"/>
      <c r="AB35" s="328"/>
      <c r="AC35" s="328"/>
      <c r="AD35" s="328"/>
      <c r="AE35" s="329"/>
    </row>
    <row r="36" spans="2:66" ht="9" customHeight="1" x14ac:dyDescent="0.45">
      <c r="B36" s="321"/>
      <c r="C36" s="322"/>
      <c r="D36" s="353"/>
      <c r="E36" s="272"/>
      <c r="F36" s="272"/>
      <c r="G36" s="272"/>
      <c r="H36" s="272"/>
      <c r="I36" s="274"/>
      <c r="J36" s="378"/>
      <c r="K36" s="379"/>
      <c r="L36" s="379"/>
      <c r="M36" s="379"/>
      <c r="N36" s="379"/>
      <c r="O36" s="379"/>
      <c r="P36" s="272"/>
      <c r="Q36" s="272"/>
      <c r="R36" s="272"/>
      <c r="S36" s="272"/>
      <c r="T36" s="272"/>
      <c r="U36" s="272"/>
      <c r="V36" s="272"/>
      <c r="W36" s="272"/>
      <c r="X36" s="272"/>
      <c r="Y36" s="272"/>
      <c r="Z36" s="272"/>
      <c r="AA36" s="272"/>
      <c r="AB36" s="272"/>
      <c r="AC36" s="272"/>
      <c r="AD36" s="272"/>
      <c r="AE36" s="274"/>
    </row>
    <row r="37" spans="2:66" ht="9" customHeight="1" x14ac:dyDescent="0.45">
      <c r="B37" s="321"/>
      <c r="C37" s="322"/>
      <c r="D37" s="372" t="s">
        <v>243</v>
      </c>
      <c r="E37" s="271"/>
      <c r="F37" s="271"/>
      <c r="G37" s="271"/>
      <c r="H37" s="271"/>
      <c r="I37" s="271"/>
      <c r="J37" s="372"/>
      <c r="K37" s="271"/>
      <c r="L37" s="271"/>
      <c r="M37" s="271"/>
      <c r="N37" s="271"/>
      <c r="O37" s="271"/>
      <c r="P37" s="271" t="s">
        <v>244</v>
      </c>
      <c r="Q37" s="271"/>
      <c r="R37" s="271"/>
      <c r="S37" s="271" t="s">
        <v>245</v>
      </c>
      <c r="T37" s="271"/>
      <c r="U37" s="271"/>
      <c r="V37" s="271"/>
      <c r="W37" s="271"/>
      <c r="X37" s="271"/>
      <c r="Y37" s="271"/>
      <c r="Z37" s="271"/>
      <c r="AA37" s="271"/>
      <c r="AB37" s="271"/>
      <c r="AC37" s="271"/>
      <c r="AD37" s="271"/>
      <c r="AE37" s="273"/>
    </row>
    <row r="38" spans="2:66" ht="18.600000000000001" customHeight="1" x14ac:dyDescent="0.45">
      <c r="B38" s="321"/>
      <c r="C38" s="322"/>
      <c r="D38" s="373"/>
      <c r="E38" s="328"/>
      <c r="F38" s="328"/>
      <c r="G38" s="328"/>
      <c r="H38" s="328"/>
      <c r="I38" s="328"/>
      <c r="J38" s="373"/>
      <c r="K38" s="328"/>
      <c r="L38" s="350"/>
      <c r="M38" s="351"/>
      <c r="N38" s="351"/>
      <c r="O38" s="352"/>
      <c r="P38" s="328"/>
      <c r="Q38" s="350"/>
      <c r="R38" s="352"/>
      <c r="S38" s="328"/>
      <c r="T38" s="328"/>
      <c r="U38" s="328"/>
      <c r="V38" s="328"/>
      <c r="W38" s="328"/>
      <c r="X38" s="328"/>
      <c r="Y38" s="328"/>
      <c r="Z38" s="328"/>
      <c r="AA38" s="328"/>
      <c r="AB38" s="328"/>
      <c r="AC38" s="328"/>
      <c r="AD38" s="328"/>
      <c r="AE38" s="329"/>
    </row>
    <row r="39" spans="2:66" ht="9" customHeight="1" x14ac:dyDescent="0.45">
      <c r="B39" s="321"/>
      <c r="C39" s="322"/>
      <c r="D39" s="353"/>
      <c r="E39" s="272"/>
      <c r="F39" s="272"/>
      <c r="G39" s="272"/>
      <c r="H39" s="272"/>
      <c r="I39" s="272"/>
      <c r="J39" s="353"/>
      <c r="K39" s="272"/>
      <c r="L39" s="272"/>
      <c r="M39" s="272"/>
      <c r="N39" s="272"/>
      <c r="O39" s="272"/>
      <c r="P39" s="272"/>
      <c r="Q39" s="272"/>
      <c r="R39" s="272"/>
      <c r="S39" s="272"/>
      <c r="T39" s="272"/>
      <c r="U39" s="272"/>
      <c r="V39" s="272"/>
      <c r="W39" s="272"/>
      <c r="X39" s="272"/>
      <c r="Y39" s="272"/>
      <c r="Z39" s="272"/>
      <c r="AA39" s="272"/>
      <c r="AB39" s="272"/>
      <c r="AC39" s="272"/>
      <c r="AD39" s="272"/>
      <c r="AE39" s="272"/>
      <c r="AF39" s="49"/>
    </row>
    <row r="40" spans="2:66" s="134" customFormat="1" ht="6.6" customHeight="1" x14ac:dyDescent="0.45">
      <c r="B40" s="146"/>
      <c r="C40" s="147"/>
      <c r="D40" s="210" t="s">
        <v>40</v>
      </c>
      <c r="E40" s="211"/>
      <c r="F40" s="211"/>
      <c r="G40" s="211"/>
      <c r="H40" s="211"/>
      <c r="I40" s="212"/>
      <c r="J40" s="144"/>
      <c r="K40" s="218" t="s">
        <v>330</v>
      </c>
      <c r="L40" s="218"/>
      <c r="M40" s="135"/>
      <c r="O40" s="218" t="s">
        <v>331</v>
      </c>
      <c r="P40" s="218"/>
      <c r="R40" s="135"/>
      <c r="S40" s="135"/>
      <c r="T40" s="135"/>
      <c r="U40" s="135"/>
      <c r="V40" s="218" t="s">
        <v>334</v>
      </c>
      <c r="Z40" s="218" t="s">
        <v>335</v>
      </c>
      <c r="AA40" s="218"/>
      <c r="AB40" s="136"/>
      <c r="AC40" s="135"/>
      <c r="AD40" s="135"/>
      <c r="AF40" s="140"/>
      <c r="AJ40" s="141"/>
      <c r="AK40" s="141"/>
      <c r="AL40" s="141"/>
      <c r="AM40" s="141"/>
      <c r="AN40" s="141"/>
      <c r="AO40" s="141"/>
      <c r="AP40" s="141"/>
      <c r="AQ40" s="141"/>
      <c r="AR40" s="141"/>
      <c r="AS40" s="141"/>
      <c r="AT40" s="141"/>
      <c r="AU40" s="141"/>
      <c r="AV40" s="141"/>
      <c r="AW40" s="141"/>
      <c r="AX40" s="141"/>
      <c r="AY40" s="141"/>
      <c r="AZ40" s="141"/>
      <c r="BA40" s="141"/>
      <c r="BB40" s="141"/>
      <c r="BC40" s="141"/>
      <c r="BD40" s="141"/>
      <c r="BE40" s="141"/>
      <c r="BF40" s="141"/>
      <c r="BG40" s="141"/>
      <c r="BH40" s="141"/>
      <c r="BI40" s="141"/>
      <c r="BJ40" s="141"/>
      <c r="BK40" s="141"/>
      <c r="BL40" s="141"/>
      <c r="BM40" s="141"/>
      <c r="BN40" s="141"/>
    </row>
    <row r="41" spans="2:66" s="134" customFormat="1" ht="15" customHeight="1" x14ac:dyDescent="0.45">
      <c r="B41" s="146"/>
      <c r="C41" s="147"/>
      <c r="D41" s="215"/>
      <c r="E41" s="183"/>
      <c r="F41" s="183"/>
      <c r="G41" s="183"/>
      <c r="H41" s="183"/>
      <c r="I41" s="216"/>
      <c r="J41" s="142"/>
      <c r="K41" s="253"/>
      <c r="L41" s="253"/>
      <c r="M41" s="143"/>
      <c r="N41" s="143"/>
      <c r="O41" s="253"/>
      <c r="P41" s="253"/>
      <c r="Q41" s="143" t="s">
        <v>332</v>
      </c>
      <c r="R41" s="304"/>
      <c r="S41" s="305"/>
      <c r="T41" s="305"/>
      <c r="U41" s="306"/>
      <c r="V41" s="253"/>
      <c r="W41" s="143" t="s">
        <v>333</v>
      </c>
      <c r="X41" s="143"/>
      <c r="Y41" s="143"/>
      <c r="Z41" s="253"/>
      <c r="AA41" s="253"/>
      <c r="AB41" s="143"/>
      <c r="AC41" s="143"/>
      <c r="AD41" s="143"/>
      <c r="AE41" s="138"/>
      <c r="AF41" s="140"/>
      <c r="AJ41" s="141"/>
      <c r="AK41" s="141"/>
      <c r="AL41" s="141"/>
      <c r="AM41" s="141"/>
      <c r="AN41" s="141"/>
      <c r="AO41" s="141"/>
      <c r="AP41" s="148"/>
      <c r="AQ41" s="143"/>
      <c r="AR41" s="143"/>
      <c r="AS41" s="143"/>
      <c r="AT41" s="148"/>
      <c r="AU41" s="143"/>
      <c r="AV41" s="143"/>
      <c r="AW41" s="143"/>
      <c r="AX41" s="148"/>
      <c r="AY41" s="143"/>
      <c r="AZ41" s="143"/>
      <c r="BA41" s="143"/>
      <c r="BB41" s="148"/>
      <c r="BC41" s="148"/>
      <c r="BD41" s="141"/>
      <c r="BE41" s="143"/>
      <c r="BF41" s="141"/>
      <c r="BG41" s="141"/>
      <c r="BH41" s="141"/>
      <c r="BI41" s="143"/>
      <c r="BJ41" s="143"/>
      <c r="BK41" s="143"/>
      <c r="BL41" s="141"/>
      <c r="BM41" s="141"/>
      <c r="BN41" s="141"/>
    </row>
    <row r="42" spans="2:66" s="134" customFormat="1" ht="7.95" customHeight="1" x14ac:dyDescent="0.45">
      <c r="B42" s="146"/>
      <c r="C42" s="147"/>
      <c r="D42" s="215"/>
      <c r="E42" s="183"/>
      <c r="F42" s="183"/>
      <c r="G42" s="183"/>
      <c r="H42" s="183"/>
      <c r="I42" s="216"/>
      <c r="J42" s="142"/>
      <c r="K42" s="253"/>
      <c r="L42" s="253"/>
      <c r="M42" s="143"/>
      <c r="N42" s="143"/>
      <c r="O42" s="308"/>
      <c r="P42" s="308"/>
      <c r="Q42" s="92"/>
      <c r="R42" s="307" t="s">
        <v>334</v>
      </c>
      <c r="S42" s="143"/>
      <c r="T42" s="143"/>
      <c r="U42" s="143"/>
      <c r="V42" s="253"/>
      <c r="W42" s="92"/>
      <c r="X42" s="143"/>
      <c r="Y42" s="143"/>
      <c r="Z42" s="253"/>
      <c r="AA42" s="253"/>
      <c r="AB42" s="143"/>
      <c r="AC42" s="143"/>
      <c r="AD42" s="143"/>
      <c r="AE42" s="138"/>
      <c r="AF42" s="140"/>
      <c r="AJ42" s="141"/>
      <c r="AK42" s="141"/>
      <c r="AL42" s="141"/>
      <c r="AM42" s="141"/>
      <c r="AN42" s="141"/>
      <c r="AO42" s="141"/>
      <c r="AP42" s="148"/>
      <c r="AQ42" s="143"/>
      <c r="AR42" s="143"/>
      <c r="AS42" s="143"/>
      <c r="AT42" s="148"/>
      <c r="AU42" s="143"/>
      <c r="AV42" s="143"/>
      <c r="AW42" s="143"/>
      <c r="AX42" s="148"/>
      <c r="AY42" s="143"/>
      <c r="AZ42" s="143"/>
      <c r="BA42" s="143"/>
      <c r="BB42" s="148"/>
      <c r="BC42" s="148"/>
      <c r="BD42" s="141"/>
      <c r="BE42" s="143"/>
      <c r="BF42" s="141"/>
      <c r="BG42" s="141"/>
      <c r="BH42" s="141"/>
      <c r="BI42" s="143"/>
      <c r="BJ42" s="143"/>
      <c r="BK42" s="143"/>
      <c r="BL42" s="141"/>
      <c r="BM42" s="141"/>
      <c r="BN42" s="141"/>
    </row>
    <row r="43" spans="2:66" s="134" customFormat="1" ht="15.6" customHeight="1" x14ac:dyDescent="0.45">
      <c r="B43" s="146"/>
      <c r="C43" s="147"/>
      <c r="D43" s="215"/>
      <c r="E43" s="183"/>
      <c r="F43" s="183"/>
      <c r="G43" s="183"/>
      <c r="H43" s="183"/>
      <c r="I43" s="216"/>
      <c r="J43" s="142"/>
      <c r="K43" s="143" t="s">
        <v>329</v>
      </c>
      <c r="L43" s="143"/>
      <c r="M43" s="143" t="s">
        <v>332</v>
      </c>
      <c r="N43" s="304"/>
      <c r="O43" s="305"/>
      <c r="P43" s="305"/>
      <c r="Q43" s="306"/>
      <c r="R43" s="253"/>
      <c r="S43" s="143" t="s">
        <v>333</v>
      </c>
      <c r="T43" s="143"/>
      <c r="U43" s="143"/>
      <c r="V43" s="143"/>
      <c r="W43" s="143"/>
      <c r="X43" s="143"/>
      <c r="Y43" s="143"/>
      <c r="Z43" s="253"/>
      <c r="AA43" s="253"/>
      <c r="AB43" s="143"/>
      <c r="AC43" s="136"/>
      <c r="AD43" s="143"/>
      <c r="AE43" s="138"/>
      <c r="AF43" s="140"/>
      <c r="AJ43" s="141"/>
      <c r="AK43" s="141"/>
      <c r="AL43" s="141"/>
      <c r="AM43" s="141"/>
      <c r="AN43" s="141"/>
      <c r="AO43" s="141"/>
      <c r="AP43" s="148"/>
      <c r="AQ43" s="143"/>
      <c r="AR43" s="143"/>
      <c r="AS43" s="143"/>
      <c r="AT43" s="148"/>
      <c r="AU43" s="143"/>
      <c r="AV43" s="143"/>
      <c r="AW43" s="143"/>
      <c r="AX43" s="148"/>
      <c r="AY43" s="141"/>
      <c r="AZ43" s="141"/>
      <c r="BA43" s="141"/>
      <c r="BB43" s="148"/>
      <c r="BC43" s="148"/>
      <c r="BD43" s="141"/>
      <c r="BE43" s="143"/>
      <c r="BF43" s="141"/>
      <c r="BG43" s="143"/>
      <c r="BH43" s="143"/>
      <c r="BI43" s="143"/>
      <c r="BJ43" s="143"/>
      <c r="BK43" s="143"/>
      <c r="BL43" s="141"/>
      <c r="BM43" s="141"/>
      <c r="BN43" s="141"/>
    </row>
    <row r="44" spans="2:66" s="134" customFormat="1" ht="9" customHeight="1" x14ac:dyDescent="0.45">
      <c r="B44" s="146"/>
      <c r="C44" s="147"/>
      <c r="D44" s="213"/>
      <c r="E44" s="194"/>
      <c r="F44" s="194"/>
      <c r="G44" s="194"/>
      <c r="H44" s="194"/>
      <c r="I44" s="214"/>
      <c r="J44" s="145"/>
      <c r="K44" s="137"/>
      <c r="L44" s="137"/>
      <c r="M44" s="137"/>
      <c r="N44" s="137"/>
      <c r="O44" s="137"/>
      <c r="P44" s="137"/>
      <c r="Q44" s="137"/>
      <c r="R44" s="221"/>
      <c r="S44" s="137"/>
      <c r="T44" s="137"/>
      <c r="U44" s="137"/>
      <c r="V44" s="137"/>
      <c r="W44" s="137"/>
      <c r="X44" s="137"/>
      <c r="Y44" s="137"/>
      <c r="Z44" s="221"/>
      <c r="AA44" s="221"/>
      <c r="AC44" s="137"/>
      <c r="AD44" s="137"/>
      <c r="AE44" s="139"/>
      <c r="AF44" s="140"/>
      <c r="AJ44" s="141"/>
      <c r="AK44" s="141"/>
      <c r="AL44" s="141"/>
      <c r="AM44" s="141"/>
      <c r="AN44" s="141"/>
      <c r="AO44" s="141"/>
      <c r="AP44" s="148"/>
      <c r="AQ44" s="143"/>
      <c r="AR44" s="143"/>
      <c r="AS44" s="143"/>
      <c r="AT44" s="148"/>
      <c r="AU44" s="143"/>
      <c r="AV44" s="143"/>
      <c r="AW44" s="143"/>
      <c r="AX44" s="148"/>
      <c r="AY44" s="151"/>
      <c r="AZ44" s="151"/>
      <c r="BA44" s="151"/>
      <c r="BB44" s="148"/>
      <c r="BC44" s="148"/>
      <c r="BD44" s="141"/>
      <c r="BE44" s="143"/>
      <c r="BF44" s="143"/>
      <c r="BG44" s="143"/>
      <c r="BH44" s="143"/>
      <c r="BI44" s="141"/>
      <c r="BJ44" s="143"/>
      <c r="BK44" s="143"/>
      <c r="BL44" s="141"/>
      <c r="BM44" s="141"/>
      <c r="BN44" s="141"/>
    </row>
    <row r="45" spans="2:66" ht="18" customHeight="1" x14ac:dyDescent="0.45">
      <c r="B45" s="363" t="s">
        <v>247</v>
      </c>
      <c r="C45" s="364"/>
      <c r="D45" s="369" t="s">
        <v>248</v>
      </c>
      <c r="E45" s="271"/>
      <c r="F45" s="271"/>
      <c r="G45" s="271"/>
      <c r="H45" s="271"/>
      <c r="I45" s="273"/>
      <c r="J45" s="42"/>
      <c r="K45" s="39" t="s">
        <v>249</v>
      </c>
      <c r="V45" s="44"/>
      <c r="W45" s="44"/>
      <c r="X45" s="44"/>
      <c r="Y45" s="44"/>
      <c r="Z45" s="44"/>
      <c r="AA45" s="44"/>
      <c r="AB45" s="44"/>
      <c r="AC45" s="44"/>
      <c r="AD45" s="44"/>
      <c r="AE45" s="53"/>
      <c r="AF45" s="49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54"/>
    </row>
    <row r="46" spans="2:66" ht="18" customHeight="1" x14ac:dyDescent="0.45">
      <c r="B46" s="365"/>
      <c r="C46" s="366"/>
      <c r="D46" s="370"/>
      <c r="E46" s="328"/>
      <c r="F46" s="328"/>
      <c r="G46" s="328"/>
      <c r="H46" s="328"/>
      <c r="I46" s="329"/>
      <c r="J46" s="49"/>
      <c r="K46" s="371" t="s">
        <v>250</v>
      </c>
      <c r="L46" s="371"/>
      <c r="M46" s="371"/>
      <c r="N46" s="371"/>
      <c r="P46" s="328" t="s">
        <v>251</v>
      </c>
      <c r="Q46" s="328"/>
      <c r="R46" s="328"/>
      <c r="S46" s="328"/>
      <c r="T46" s="328"/>
      <c r="U46" s="328"/>
      <c r="V46" s="328"/>
      <c r="W46" s="328"/>
      <c r="X46" s="328"/>
      <c r="Y46" s="328"/>
      <c r="Z46" s="328"/>
      <c r="AA46" s="48"/>
      <c r="AB46" s="328" t="s">
        <v>252</v>
      </c>
      <c r="AC46" s="328"/>
      <c r="AD46" s="328"/>
      <c r="AE46" s="329"/>
      <c r="AF46" s="49"/>
      <c r="AG46" s="54"/>
      <c r="AH46" s="54"/>
      <c r="AI46" s="54"/>
      <c r="AU46" s="48"/>
      <c r="AV46" s="48"/>
      <c r="BB46" s="48"/>
    </row>
    <row r="47" spans="2:66" ht="18" customHeight="1" x14ac:dyDescent="0.45">
      <c r="B47" s="365"/>
      <c r="C47" s="366"/>
      <c r="D47" s="370"/>
      <c r="E47" s="328"/>
      <c r="F47" s="328"/>
      <c r="G47" s="328"/>
      <c r="H47" s="328"/>
      <c r="I47" s="329"/>
      <c r="J47" s="47"/>
      <c r="K47" s="371"/>
      <c r="L47" s="371"/>
      <c r="M47" s="371"/>
      <c r="N47" s="371"/>
      <c r="P47" s="328" t="s">
        <v>128</v>
      </c>
      <c r="Q47" s="328"/>
      <c r="R47" s="328"/>
      <c r="S47" s="328"/>
      <c r="T47" s="328"/>
      <c r="U47" s="328"/>
      <c r="V47" s="328"/>
      <c r="W47" s="328"/>
      <c r="X47" s="328"/>
      <c r="Y47" s="328"/>
      <c r="Z47" s="328"/>
      <c r="AA47" s="48"/>
      <c r="AB47" s="371" t="s">
        <v>253</v>
      </c>
      <c r="AC47" s="371"/>
      <c r="AD47" s="371"/>
      <c r="AE47" s="329"/>
      <c r="AF47" s="49"/>
      <c r="AG47" s="54"/>
      <c r="AH47" s="54"/>
      <c r="AI47" s="54"/>
      <c r="AU47" s="48"/>
      <c r="AV47" s="48"/>
      <c r="BB47" s="54"/>
    </row>
    <row r="48" spans="2:66" ht="18" customHeight="1" x14ac:dyDescent="0.45">
      <c r="B48" s="365"/>
      <c r="C48" s="366"/>
      <c r="D48" s="353"/>
      <c r="E48" s="272"/>
      <c r="F48" s="272"/>
      <c r="G48" s="272"/>
      <c r="H48" s="272"/>
      <c r="I48" s="274"/>
      <c r="J48" s="55"/>
      <c r="K48" s="346" t="s">
        <v>254</v>
      </c>
      <c r="L48" s="346"/>
      <c r="M48" s="346"/>
      <c r="N48" s="346"/>
      <c r="O48" s="346"/>
      <c r="P48" s="346"/>
      <c r="Q48" s="346"/>
      <c r="R48" s="346"/>
      <c r="S48" s="346"/>
      <c r="T48" s="346"/>
      <c r="U48" s="346"/>
      <c r="V48" s="346"/>
      <c r="W48" s="346"/>
      <c r="X48" s="346"/>
      <c r="Y48" s="346"/>
      <c r="Z48" s="346"/>
      <c r="AA48" s="346"/>
      <c r="AB48" s="346"/>
      <c r="AC48" s="346"/>
      <c r="AD48" s="346"/>
      <c r="AE48" s="347"/>
      <c r="AF48" s="49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</row>
    <row r="49" spans="2:52" ht="18" customHeight="1" x14ac:dyDescent="0.45">
      <c r="B49" s="365"/>
      <c r="C49" s="366"/>
      <c r="D49" s="339" t="s">
        <v>5</v>
      </c>
      <c r="E49" s="340"/>
      <c r="F49" s="340"/>
      <c r="G49" s="340"/>
      <c r="H49" s="340"/>
      <c r="I49" s="341"/>
      <c r="J49" s="42"/>
      <c r="K49" s="271" t="s">
        <v>255</v>
      </c>
      <c r="L49" s="271"/>
      <c r="M49" s="271"/>
      <c r="N49" s="271"/>
      <c r="O49" s="271"/>
      <c r="P49" s="271"/>
      <c r="Q49" s="271"/>
      <c r="R49" s="271"/>
      <c r="S49" s="271"/>
      <c r="T49" s="271"/>
      <c r="U49" s="271"/>
      <c r="V49" s="271"/>
      <c r="W49" s="271"/>
      <c r="X49" s="271"/>
      <c r="Y49" s="271"/>
      <c r="Z49" s="271"/>
      <c r="AA49" s="271"/>
      <c r="AB49" s="271"/>
      <c r="AC49" s="271"/>
      <c r="AD49" s="271"/>
      <c r="AE49" s="271"/>
      <c r="AF49" s="49"/>
      <c r="AJ49" s="54"/>
      <c r="AK49" s="54"/>
      <c r="AL49" s="54"/>
      <c r="AM49" s="54"/>
      <c r="AN49" s="54"/>
      <c r="AO49" s="54"/>
      <c r="AP49" s="54"/>
      <c r="AQ49" s="54"/>
      <c r="AR49" s="54"/>
      <c r="AS49" s="54"/>
      <c r="AT49" s="54"/>
      <c r="AU49" s="54"/>
      <c r="AV49" s="54"/>
      <c r="AW49" s="54"/>
      <c r="AX49" s="54"/>
      <c r="AY49" s="54"/>
      <c r="AZ49" s="54"/>
    </row>
    <row r="50" spans="2:52" ht="18" customHeight="1" x14ac:dyDescent="0.45">
      <c r="B50" s="365"/>
      <c r="C50" s="366"/>
      <c r="D50" s="342"/>
      <c r="E50" s="343"/>
      <c r="F50" s="343"/>
      <c r="G50" s="343"/>
      <c r="H50" s="343"/>
      <c r="I50" s="344"/>
      <c r="J50" s="47"/>
      <c r="K50" s="328" t="s">
        <v>256</v>
      </c>
      <c r="L50" s="328"/>
      <c r="M50" s="328"/>
      <c r="N50" s="328"/>
      <c r="O50" s="328"/>
      <c r="P50" s="328"/>
      <c r="Q50" s="328"/>
      <c r="R50" s="328"/>
      <c r="S50" s="328"/>
      <c r="T50" s="328"/>
      <c r="U50" s="328"/>
      <c r="V50" s="328"/>
      <c r="W50" s="329"/>
      <c r="X50" s="350"/>
      <c r="Y50" s="351"/>
      <c r="Z50" s="351"/>
      <c r="AA50" s="352"/>
      <c r="AB50" s="45" t="s">
        <v>257</v>
      </c>
      <c r="AC50" s="350"/>
      <c r="AD50" s="352"/>
      <c r="AE50" s="49" t="s">
        <v>258</v>
      </c>
      <c r="AF50" s="49"/>
      <c r="AJ50" s="54"/>
      <c r="AK50" s="54"/>
      <c r="AL50" s="54"/>
      <c r="AM50" s="54"/>
      <c r="AN50" s="54"/>
      <c r="AO50" s="54"/>
      <c r="AP50" s="54"/>
      <c r="AQ50" s="54"/>
      <c r="AR50" s="54"/>
      <c r="AS50" s="54"/>
      <c r="AT50" s="54"/>
      <c r="AU50" s="54"/>
      <c r="AV50" s="54"/>
      <c r="AW50" s="54"/>
      <c r="AX50" s="54"/>
      <c r="AY50" s="54"/>
      <c r="AZ50" s="54"/>
    </row>
    <row r="51" spans="2:52" ht="18" customHeight="1" x14ac:dyDescent="0.45">
      <c r="B51" s="365"/>
      <c r="C51" s="366"/>
      <c r="D51" s="345"/>
      <c r="E51" s="346"/>
      <c r="F51" s="346"/>
      <c r="G51" s="346"/>
      <c r="H51" s="346"/>
      <c r="I51" s="347"/>
      <c r="J51" s="47"/>
      <c r="K51" s="272" t="s">
        <v>259</v>
      </c>
      <c r="L51" s="272"/>
      <c r="M51" s="272"/>
      <c r="N51" s="272"/>
      <c r="O51" s="272"/>
      <c r="P51" s="272"/>
      <c r="Q51" s="272"/>
      <c r="R51" s="272"/>
      <c r="S51" s="272"/>
      <c r="T51" s="272"/>
      <c r="U51" s="272"/>
      <c r="V51" s="272"/>
      <c r="W51" s="272"/>
      <c r="X51" s="272"/>
      <c r="Y51" s="272"/>
      <c r="Z51" s="272"/>
      <c r="AA51" s="272"/>
      <c r="AB51" s="272"/>
      <c r="AC51" s="272"/>
      <c r="AD51" s="272"/>
      <c r="AE51" s="272"/>
      <c r="AF51" s="49"/>
      <c r="AJ51" s="54"/>
      <c r="AK51" s="54"/>
      <c r="AL51" s="54"/>
      <c r="AM51" s="54"/>
      <c r="AN51" s="54"/>
      <c r="AO51" s="54"/>
      <c r="AP51" s="54"/>
      <c r="AQ51" s="54"/>
      <c r="AR51" s="54"/>
      <c r="AS51" s="54"/>
      <c r="AT51" s="54"/>
      <c r="AU51" s="54"/>
      <c r="AV51" s="54"/>
      <c r="AW51" s="54"/>
      <c r="AX51" s="54"/>
      <c r="AY51" s="54"/>
      <c r="AZ51" s="54"/>
    </row>
    <row r="52" spans="2:52" ht="18" customHeight="1" x14ac:dyDescent="0.45">
      <c r="B52" s="365"/>
      <c r="C52" s="366"/>
      <c r="D52" s="339" t="s">
        <v>260</v>
      </c>
      <c r="E52" s="340"/>
      <c r="F52" s="340"/>
      <c r="G52" s="340"/>
      <c r="H52" s="340"/>
      <c r="I52" s="341"/>
      <c r="J52" s="42"/>
      <c r="K52" s="340" t="s">
        <v>261</v>
      </c>
      <c r="L52" s="340"/>
      <c r="M52" s="340"/>
      <c r="N52" s="340"/>
      <c r="O52" s="340"/>
      <c r="P52" s="340"/>
      <c r="Q52" s="340"/>
      <c r="R52" s="340"/>
      <c r="S52" s="340"/>
      <c r="T52" s="340"/>
      <c r="U52" s="340"/>
      <c r="V52" s="340"/>
      <c r="W52" s="340"/>
      <c r="X52" s="340"/>
      <c r="Y52" s="340"/>
      <c r="Z52" s="340"/>
      <c r="AA52" s="340"/>
      <c r="AB52" s="340"/>
      <c r="AC52" s="340"/>
      <c r="AD52" s="340"/>
      <c r="AE52" s="340"/>
      <c r="AF52" s="49"/>
      <c r="AJ52" s="54"/>
      <c r="AK52" s="54"/>
      <c r="AL52" s="54"/>
      <c r="AM52" s="54"/>
      <c r="AN52" s="54"/>
      <c r="AO52" s="54"/>
      <c r="AP52" s="54"/>
      <c r="AQ52" s="54"/>
      <c r="AR52" s="54"/>
      <c r="AS52" s="54"/>
      <c r="AT52" s="54"/>
      <c r="AU52" s="54"/>
      <c r="AV52" s="54"/>
      <c r="AW52" s="54"/>
      <c r="AX52" s="54"/>
      <c r="AY52" s="54"/>
      <c r="AZ52" s="54"/>
    </row>
    <row r="53" spans="2:52" ht="18" customHeight="1" x14ac:dyDescent="0.45">
      <c r="B53" s="367"/>
      <c r="C53" s="368"/>
      <c r="D53" s="345"/>
      <c r="E53" s="346"/>
      <c r="F53" s="346"/>
      <c r="G53" s="346"/>
      <c r="H53" s="346"/>
      <c r="I53" s="347"/>
      <c r="J53" s="55"/>
      <c r="K53" s="346" t="s">
        <v>262</v>
      </c>
      <c r="L53" s="346"/>
      <c r="M53" s="346"/>
      <c r="N53" s="346"/>
      <c r="O53" s="346"/>
      <c r="P53" s="346"/>
      <c r="Q53" s="346"/>
      <c r="R53" s="346"/>
      <c r="S53" s="346"/>
      <c r="T53" s="346"/>
      <c r="U53" s="346"/>
      <c r="V53" s="346"/>
      <c r="W53" s="346"/>
      <c r="X53" s="346"/>
      <c r="Y53" s="346"/>
      <c r="Z53" s="346"/>
      <c r="AA53" s="346"/>
      <c r="AB53" s="346"/>
      <c r="AC53" s="346"/>
      <c r="AD53" s="346"/>
      <c r="AE53" s="346"/>
      <c r="AF53" s="49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</row>
    <row r="54" spans="2:52" ht="18" customHeight="1" x14ac:dyDescent="0.45">
      <c r="B54" s="56"/>
      <c r="C54" s="56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8" t="s">
        <v>263</v>
      </c>
      <c r="AB54" s="45"/>
      <c r="AC54" s="45"/>
      <c r="AD54" s="45"/>
      <c r="AE54" s="43"/>
      <c r="AF54" s="45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4"/>
    </row>
    <row r="55" spans="2:52" s="95" customFormat="1" ht="18" customHeight="1" x14ac:dyDescent="0.45">
      <c r="B55" s="243" t="s">
        <v>48</v>
      </c>
      <c r="C55" s="244"/>
      <c r="D55" s="211" t="s">
        <v>6</v>
      </c>
      <c r="E55" s="211"/>
      <c r="F55" s="211"/>
      <c r="G55" s="211"/>
      <c r="H55" s="211"/>
      <c r="I55" s="212"/>
      <c r="J55" s="96"/>
      <c r="K55" s="211" t="s">
        <v>81</v>
      </c>
      <c r="L55" s="211"/>
      <c r="M55" s="211"/>
      <c r="N55" s="211"/>
      <c r="O55" s="211"/>
      <c r="P55" s="211"/>
      <c r="Q55" s="211"/>
      <c r="R55" s="211"/>
      <c r="S55" s="211"/>
      <c r="T55" s="211"/>
      <c r="U55" s="211"/>
      <c r="V55" s="211"/>
      <c r="W55" s="211"/>
      <c r="X55" s="211"/>
      <c r="Y55" s="211"/>
      <c r="Z55" s="211"/>
      <c r="AA55" s="211"/>
      <c r="AB55" s="211"/>
      <c r="AC55" s="211"/>
      <c r="AD55" s="211"/>
      <c r="AE55" s="212"/>
      <c r="AF55" s="98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  <c r="AU55" s="100"/>
      <c r="AV55" s="100"/>
      <c r="AW55" s="100"/>
      <c r="AX55" s="100"/>
      <c r="AY55" s="100"/>
      <c r="AZ55" s="100"/>
    </row>
    <row r="56" spans="2:52" s="95" customFormat="1" ht="18" customHeight="1" x14ac:dyDescent="0.45">
      <c r="B56" s="245"/>
      <c r="C56" s="246"/>
      <c r="D56" s="252"/>
      <c r="E56" s="252"/>
      <c r="F56" s="252"/>
      <c r="G56" s="252"/>
      <c r="H56" s="252"/>
      <c r="I56" s="216"/>
      <c r="J56" s="98"/>
      <c r="K56" s="252" t="s">
        <v>28</v>
      </c>
      <c r="L56" s="252"/>
      <c r="M56" s="252"/>
      <c r="N56" s="252"/>
      <c r="O56" s="252"/>
      <c r="P56" s="252"/>
      <c r="Q56" s="252"/>
      <c r="R56" s="252"/>
      <c r="S56" s="255"/>
      <c r="T56" s="166"/>
      <c r="U56" s="309"/>
      <c r="V56" s="309"/>
      <c r="W56" s="167"/>
      <c r="X56" s="151" t="s">
        <v>218</v>
      </c>
      <c r="Y56" s="149"/>
      <c r="Z56" s="253" t="s">
        <v>347</v>
      </c>
      <c r="AA56" s="254"/>
      <c r="AB56" s="166"/>
      <c r="AC56" s="167"/>
      <c r="AD56" s="143" t="s">
        <v>342</v>
      </c>
      <c r="AE56" s="150"/>
      <c r="AF56" s="98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  <c r="AU56" s="100"/>
      <c r="AV56" s="100"/>
      <c r="AW56" s="100"/>
      <c r="AX56" s="100"/>
      <c r="AY56" s="100"/>
      <c r="AZ56" s="100"/>
    </row>
    <row r="57" spans="2:52" s="95" customFormat="1" ht="18" customHeight="1" x14ac:dyDescent="0.45">
      <c r="B57" s="245"/>
      <c r="C57" s="246"/>
      <c r="D57" s="252"/>
      <c r="E57" s="252"/>
      <c r="F57" s="252"/>
      <c r="G57" s="252"/>
      <c r="H57" s="252"/>
      <c r="I57" s="216"/>
      <c r="J57" s="98"/>
      <c r="K57" s="252" t="s">
        <v>44</v>
      </c>
      <c r="L57" s="252"/>
      <c r="M57" s="252"/>
      <c r="N57" s="252"/>
      <c r="O57" s="252"/>
      <c r="P57" s="252"/>
      <c r="Q57" s="252"/>
      <c r="R57" s="252"/>
      <c r="S57" s="255"/>
      <c r="T57" s="166"/>
      <c r="U57" s="309"/>
      <c r="V57" s="309"/>
      <c r="W57" s="167"/>
      <c r="X57" s="151" t="s">
        <v>218</v>
      </c>
      <c r="Y57" s="310"/>
      <c r="Z57" s="311"/>
      <c r="AA57" s="101" t="s">
        <v>344</v>
      </c>
      <c r="AC57" s="151"/>
      <c r="AD57" s="151"/>
      <c r="AE57" s="138"/>
      <c r="AF57" s="98"/>
    </row>
    <row r="58" spans="2:52" s="95" customFormat="1" ht="18" customHeight="1" x14ac:dyDescent="0.45">
      <c r="B58" s="245"/>
      <c r="C58" s="246"/>
      <c r="D58" s="194"/>
      <c r="E58" s="194"/>
      <c r="F58" s="194"/>
      <c r="G58" s="194"/>
      <c r="H58" s="194"/>
      <c r="I58" s="214"/>
      <c r="J58" s="97"/>
      <c r="K58" s="194" t="s">
        <v>58</v>
      </c>
      <c r="L58" s="194"/>
      <c r="M58" s="194"/>
      <c r="N58" s="194"/>
      <c r="O58" s="194"/>
      <c r="P58" s="194"/>
      <c r="Q58" s="194"/>
      <c r="R58" s="194"/>
      <c r="S58" s="194"/>
      <c r="T58" s="194"/>
      <c r="U58" s="194"/>
      <c r="V58" s="194"/>
      <c r="W58" s="194"/>
      <c r="X58" s="194"/>
      <c r="Y58" s="194"/>
      <c r="Z58" s="194"/>
      <c r="AA58" s="194"/>
      <c r="AB58" s="194"/>
      <c r="AC58" s="194"/>
      <c r="AD58" s="194"/>
      <c r="AE58" s="214"/>
    </row>
    <row r="59" spans="2:52" s="95" customFormat="1" ht="18" customHeight="1" x14ac:dyDescent="0.45">
      <c r="B59" s="245"/>
      <c r="C59" s="246"/>
      <c r="D59" s="211" t="s">
        <v>7</v>
      </c>
      <c r="E59" s="211"/>
      <c r="F59" s="211"/>
      <c r="G59" s="211"/>
      <c r="H59" s="211"/>
      <c r="I59" s="212"/>
      <c r="J59" s="96"/>
      <c r="K59" s="211" t="s">
        <v>83</v>
      </c>
      <c r="L59" s="211"/>
      <c r="M59" s="211"/>
      <c r="N59" s="211"/>
      <c r="O59" s="211"/>
      <c r="P59" s="211"/>
      <c r="Q59" s="211"/>
      <c r="R59" s="211"/>
      <c r="S59" s="211"/>
      <c r="T59" s="211"/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2"/>
    </row>
    <row r="60" spans="2:52" s="95" customFormat="1" ht="18" customHeight="1" x14ac:dyDescent="0.45">
      <c r="B60" s="245"/>
      <c r="C60" s="246"/>
      <c r="D60" s="252"/>
      <c r="E60" s="252"/>
      <c r="F60" s="252"/>
      <c r="G60" s="252"/>
      <c r="H60" s="252"/>
      <c r="I60" s="216"/>
      <c r="J60" s="98"/>
      <c r="K60" s="252" t="s">
        <v>102</v>
      </c>
      <c r="L60" s="252"/>
      <c r="M60" s="252"/>
      <c r="N60" s="252"/>
      <c r="O60" s="252"/>
      <c r="P60" s="252"/>
      <c r="Q60" s="252"/>
      <c r="R60" s="252"/>
      <c r="S60" s="252"/>
      <c r="T60" s="252"/>
      <c r="U60" s="252"/>
      <c r="V60" s="252" t="s">
        <v>29</v>
      </c>
      <c r="W60" s="216"/>
      <c r="X60" s="180"/>
      <c r="Y60" s="181"/>
      <c r="Z60" s="181"/>
      <c r="AA60" s="182"/>
      <c r="AB60" s="215" t="s">
        <v>30</v>
      </c>
      <c r="AC60" s="252"/>
      <c r="AD60" s="252"/>
      <c r="AE60" s="216"/>
    </row>
    <row r="61" spans="2:52" s="95" customFormat="1" ht="18" customHeight="1" x14ac:dyDescent="0.45">
      <c r="B61" s="245"/>
      <c r="C61" s="246"/>
      <c r="D61" s="252"/>
      <c r="E61" s="252"/>
      <c r="F61" s="252"/>
      <c r="G61" s="252"/>
      <c r="H61" s="252"/>
      <c r="I61" s="216"/>
      <c r="J61" s="98"/>
      <c r="K61" s="252" t="s">
        <v>31</v>
      </c>
      <c r="L61" s="252"/>
      <c r="M61" s="252"/>
      <c r="N61" s="252"/>
      <c r="O61" s="252"/>
      <c r="P61" s="252"/>
      <c r="Q61" s="252"/>
      <c r="R61" s="252"/>
      <c r="S61" s="252"/>
      <c r="T61" s="252"/>
      <c r="U61" s="252"/>
      <c r="V61" s="252" t="s">
        <v>29</v>
      </c>
      <c r="W61" s="216"/>
      <c r="X61" s="180"/>
      <c r="Y61" s="181"/>
      <c r="Z61" s="181"/>
      <c r="AA61" s="182"/>
      <c r="AB61" s="215" t="s">
        <v>30</v>
      </c>
      <c r="AC61" s="252"/>
      <c r="AD61" s="252"/>
      <c r="AE61" s="216"/>
    </row>
    <row r="62" spans="2:52" s="95" customFormat="1" ht="18" customHeight="1" x14ac:dyDescent="0.45">
      <c r="B62" s="245"/>
      <c r="C62" s="246"/>
      <c r="D62" s="252"/>
      <c r="E62" s="252"/>
      <c r="F62" s="252"/>
      <c r="G62" s="252"/>
      <c r="H62" s="252"/>
      <c r="I62" s="216"/>
      <c r="J62" s="98"/>
      <c r="K62" s="252" t="s">
        <v>97</v>
      </c>
      <c r="L62" s="252"/>
      <c r="M62" s="252"/>
      <c r="N62" s="252"/>
      <c r="O62" s="252"/>
      <c r="P62" s="252"/>
      <c r="Q62" s="252"/>
      <c r="R62" s="252"/>
      <c r="S62" s="252"/>
      <c r="T62" s="252"/>
      <c r="U62" s="252"/>
      <c r="V62" s="252"/>
      <c r="W62" s="252"/>
      <c r="X62" s="101"/>
      <c r="Y62" s="211" t="s">
        <v>96</v>
      </c>
      <c r="Z62" s="211"/>
      <c r="AA62" s="211"/>
      <c r="AB62" s="101"/>
      <c r="AC62" s="252" t="s">
        <v>78</v>
      </c>
      <c r="AD62" s="252"/>
      <c r="AE62" s="216"/>
    </row>
    <row r="63" spans="2:52" s="95" customFormat="1" ht="18" customHeight="1" x14ac:dyDescent="0.45">
      <c r="B63" s="245"/>
      <c r="C63" s="246"/>
      <c r="D63" s="194"/>
      <c r="E63" s="194"/>
      <c r="F63" s="194"/>
      <c r="G63" s="194"/>
      <c r="H63" s="194"/>
      <c r="I63" s="214"/>
      <c r="J63" s="97"/>
      <c r="K63" s="194" t="s">
        <v>64</v>
      </c>
      <c r="L63" s="194"/>
      <c r="M63" s="194"/>
      <c r="N63" s="194"/>
      <c r="O63" s="194"/>
      <c r="P63" s="194"/>
      <c r="Q63" s="194"/>
      <c r="R63" s="194"/>
      <c r="S63" s="194"/>
      <c r="T63" s="194"/>
      <c r="U63" s="194"/>
      <c r="V63" s="194"/>
      <c r="W63" s="194"/>
      <c r="X63" s="194"/>
      <c r="Y63" s="194"/>
      <c r="Z63" s="194"/>
      <c r="AA63" s="194"/>
      <c r="AB63" s="194"/>
      <c r="AC63" s="194"/>
      <c r="AD63" s="194"/>
      <c r="AE63" s="214"/>
    </row>
    <row r="64" spans="2:52" s="95" customFormat="1" ht="18" customHeight="1" x14ac:dyDescent="0.45">
      <c r="B64" s="245"/>
      <c r="C64" s="246"/>
      <c r="D64" s="202" t="s">
        <v>8</v>
      </c>
      <c r="E64" s="202"/>
      <c r="F64" s="202"/>
      <c r="G64" s="202"/>
      <c r="H64" s="202"/>
      <c r="I64" s="203"/>
      <c r="J64" s="217"/>
      <c r="K64" s="211" t="s">
        <v>32</v>
      </c>
      <c r="L64" s="211"/>
      <c r="M64" s="211"/>
      <c r="N64" s="211"/>
      <c r="O64" s="211"/>
      <c r="P64" s="218"/>
      <c r="Q64" s="211" t="s">
        <v>33</v>
      </c>
      <c r="R64" s="211"/>
      <c r="S64" s="211"/>
      <c r="T64" s="211"/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2"/>
    </row>
    <row r="65" spans="2:31" s="95" customFormat="1" ht="9" customHeight="1" x14ac:dyDescent="0.45">
      <c r="B65" s="245"/>
      <c r="C65" s="246"/>
      <c r="D65" s="208"/>
      <c r="E65" s="208"/>
      <c r="F65" s="208"/>
      <c r="G65" s="208"/>
      <c r="H65" s="208"/>
      <c r="I65" s="209"/>
      <c r="J65" s="220"/>
      <c r="K65" s="194"/>
      <c r="L65" s="194"/>
      <c r="M65" s="194"/>
      <c r="N65" s="194"/>
      <c r="O65" s="194"/>
      <c r="P65" s="221"/>
      <c r="Q65" s="194"/>
      <c r="R65" s="194"/>
      <c r="S65" s="194"/>
      <c r="T65" s="194"/>
      <c r="U65" s="194"/>
      <c r="V65" s="194"/>
      <c r="W65" s="194"/>
      <c r="X65" s="194"/>
      <c r="Y65" s="194"/>
      <c r="Z65" s="194"/>
      <c r="AA65" s="194"/>
      <c r="AB65" s="194"/>
      <c r="AC65" s="194"/>
      <c r="AD65" s="194"/>
      <c r="AE65" s="214"/>
    </row>
    <row r="66" spans="2:31" s="95" customFormat="1" ht="18" customHeight="1" x14ac:dyDescent="0.45">
      <c r="B66" s="245"/>
      <c r="C66" s="246"/>
      <c r="D66" s="202" t="s">
        <v>9</v>
      </c>
      <c r="E66" s="202"/>
      <c r="F66" s="202"/>
      <c r="G66" s="202"/>
      <c r="H66" s="202"/>
      <c r="I66" s="203"/>
      <c r="J66" s="210"/>
      <c r="K66" s="211" t="s">
        <v>34</v>
      </c>
      <c r="L66" s="211"/>
      <c r="M66" s="211"/>
      <c r="N66" s="211"/>
      <c r="O66" s="211"/>
      <c r="P66" s="218"/>
      <c r="Q66" s="211" t="s">
        <v>95</v>
      </c>
      <c r="R66" s="211"/>
      <c r="S66" s="211"/>
      <c r="T66" s="211"/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2"/>
    </row>
    <row r="67" spans="2:31" s="95" customFormat="1" ht="9" customHeight="1" x14ac:dyDescent="0.45">
      <c r="B67" s="245"/>
      <c r="C67" s="246"/>
      <c r="D67" s="263"/>
      <c r="E67" s="263"/>
      <c r="F67" s="263"/>
      <c r="G67" s="263"/>
      <c r="H67" s="263"/>
      <c r="I67" s="206"/>
      <c r="J67" s="213"/>
      <c r="K67" s="194"/>
      <c r="L67" s="194"/>
      <c r="M67" s="194"/>
      <c r="N67" s="194"/>
      <c r="O67" s="194"/>
      <c r="P67" s="221"/>
      <c r="Q67" s="194"/>
      <c r="R67" s="194"/>
      <c r="S67" s="194"/>
      <c r="T67" s="194"/>
      <c r="U67" s="194"/>
      <c r="V67" s="194"/>
      <c r="W67" s="194"/>
      <c r="X67" s="194"/>
      <c r="Y67" s="194"/>
      <c r="Z67" s="194"/>
      <c r="AA67" s="194"/>
      <c r="AB67" s="194"/>
      <c r="AC67" s="194"/>
      <c r="AD67" s="194"/>
      <c r="AE67" s="214"/>
    </row>
    <row r="68" spans="2:31" s="95" customFormat="1" ht="18" customHeight="1" x14ac:dyDescent="0.45">
      <c r="B68" s="245"/>
      <c r="C68" s="246"/>
      <c r="D68" s="264" t="s">
        <v>82</v>
      </c>
      <c r="E68" s="264"/>
      <c r="F68" s="264"/>
      <c r="G68" s="264"/>
      <c r="H68" s="264"/>
      <c r="I68" s="265"/>
      <c r="J68" s="92"/>
      <c r="K68" s="211" t="s">
        <v>94</v>
      </c>
      <c r="L68" s="211"/>
      <c r="M68" s="211"/>
      <c r="N68" s="211"/>
      <c r="O68" s="211"/>
      <c r="P68" s="211"/>
      <c r="Q68" s="211"/>
      <c r="R68" s="211"/>
      <c r="S68" s="211"/>
      <c r="T68" s="211"/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68"/>
    </row>
    <row r="69" spans="2:31" s="95" customFormat="1" ht="18" customHeight="1" x14ac:dyDescent="0.45">
      <c r="B69" s="245"/>
      <c r="C69" s="246"/>
      <c r="D69" s="239"/>
      <c r="E69" s="239"/>
      <c r="F69" s="239"/>
      <c r="G69" s="239"/>
      <c r="H69" s="239"/>
      <c r="I69" s="266"/>
      <c r="J69" s="92"/>
      <c r="K69" s="252" t="s">
        <v>50</v>
      </c>
      <c r="L69" s="252"/>
      <c r="M69" s="252"/>
      <c r="N69" s="252"/>
      <c r="O69" s="252"/>
      <c r="P69" s="252"/>
      <c r="Q69" s="252"/>
      <c r="R69" s="252"/>
      <c r="S69" s="252"/>
      <c r="T69" s="252"/>
      <c r="U69" s="252"/>
      <c r="V69" s="252"/>
      <c r="W69" s="216"/>
      <c r="X69" s="180"/>
      <c r="Y69" s="181"/>
      <c r="Z69" s="181"/>
      <c r="AA69" s="182"/>
      <c r="AB69" s="215" t="s">
        <v>51</v>
      </c>
      <c r="AC69" s="252"/>
      <c r="AD69" s="252"/>
      <c r="AE69" s="255"/>
    </row>
    <row r="70" spans="2:31" s="95" customFormat="1" ht="13.2" x14ac:dyDescent="0.45">
      <c r="B70" s="245"/>
      <c r="C70" s="246"/>
      <c r="D70" s="239"/>
      <c r="E70" s="239"/>
      <c r="F70" s="239"/>
      <c r="G70" s="239"/>
      <c r="H70" s="239"/>
      <c r="I70" s="266"/>
      <c r="K70" s="101" t="s">
        <v>314</v>
      </c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2"/>
    </row>
    <row r="71" spans="2:31" s="95" customFormat="1" ht="18" customHeight="1" x14ac:dyDescent="0.45">
      <c r="B71" s="245"/>
      <c r="C71" s="246"/>
      <c r="D71" s="239"/>
      <c r="E71" s="239"/>
      <c r="F71" s="239"/>
      <c r="G71" s="239"/>
      <c r="H71" s="239"/>
      <c r="I71" s="266"/>
      <c r="J71" s="92"/>
      <c r="K71" s="249"/>
      <c r="L71" s="250"/>
      <c r="M71" s="250"/>
      <c r="N71" s="250"/>
      <c r="O71" s="250"/>
      <c r="P71" s="250"/>
      <c r="Q71" s="250"/>
      <c r="R71" s="250"/>
      <c r="S71" s="250"/>
      <c r="T71" s="250"/>
      <c r="U71" s="250"/>
      <c r="V71" s="250"/>
      <c r="W71" s="250"/>
      <c r="X71" s="250"/>
      <c r="Y71" s="250"/>
      <c r="Z71" s="250"/>
      <c r="AA71" s="251"/>
      <c r="AB71" s="101"/>
      <c r="AC71" s="101"/>
      <c r="AD71" s="101"/>
      <c r="AE71" s="102"/>
    </row>
    <row r="72" spans="2:31" s="95" customFormat="1" ht="18" customHeight="1" x14ac:dyDescent="0.45">
      <c r="B72" s="245"/>
      <c r="C72" s="246"/>
      <c r="D72" s="239"/>
      <c r="E72" s="239"/>
      <c r="F72" s="239"/>
      <c r="G72" s="239"/>
      <c r="H72" s="239"/>
      <c r="I72" s="266"/>
      <c r="J72" s="92"/>
      <c r="K72" s="252" t="s">
        <v>49</v>
      </c>
      <c r="L72" s="252"/>
      <c r="M72" s="252"/>
      <c r="N72" s="252"/>
      <c r="O72" s="252"/>
      <c r="P72" s="252"/>
      <c r="Q72" s="252"/>
      <c r="R72" s="252"/>
      <c r="S72" s="252"/>
      <c r="T72" s="252"/>
      <c r="U72" s="252"/>
      <c r="V72" s="252"/>
      <c r="W72" s="252"/>
      <c r="X72" s="252"/>
      <c r="Y72" s="252"/>
      <c r="Z72" s="252"/>
      <c r="AA72" s="252"/>
      <c r="AB72" s="252"/>
      <c r="AC72" s="252"/>
      <c r="AD72" s="252"/>
      <c r="AE72" s="255"/>
    </row>
    <row r="73" spans="2:31" s="95" customFormat="1" ht="18" customHeight="1" x14ac:dyDescent="0.45">
      <c r="B73" s="247"/>
      <c r="C73" s="248"/>
      <c r="D73" s="241"/>
      <c r="E73" s="241"/>
      <c r="F73" s="241"/>
      <c r="G73" s="241"/>
      <c r="H73" s="241"/>
      <c r="I73" s="267"/>
      <c r="J73" s="93"/>
      <c r="K73" s="256" t="s">
        <v>143</v>
      </c>
      <c r="L73" s="256"/>
      <c r="M73" s="256"/>
      <c r="N73" s="256"/>
      <c r="O73" s="256"/>
      <c r="P73" s="256"/>
      <c r="Q73" s="256"/>
      <c r="R73" s="256"/>
      <c r="S73" s="256"/>
      <c r="T73" s="256"/>
      <c r="U73" s="256"/>
      <c r="V73" s="256"/>
      <c r="W73" s="257"/>
      <c r="X73" s="258"/>
      <c r="Y73" s="259"/>
      <c r="Z73" s="259"/>
      <c r="AA73" s="260"/>
      <c r="AB73" s="261" t="s">
        <v>45</v>
      </c>
      <c r="AC73" s="256"/>
      <c r="AD73" s="256"/>
      <c r="AE73" s="262"/>
    </row>
    <row r="74" spans="2:31" s="95" customFormat="1" ht="18" customHeight="1" x14ac:dyDescent="0.45">
      <c r="B74" s="238" t="s">
        <v>311</v>
      </c>
      <c r="C74" s="239"/>
      <c r="D74" s="239"/>
      <c r="E74" s="239"/>
      <c r="F74" s="239"/>
      <c r="G74" s="239"/>
      <c r="H74" s="239"/>
      <c r="I74" s="190"/>
      <c r="J74" s="99"/>
      <c r="K74" s="183" t="s">
        <v>66</v>
      </c>
      <c r="L74" s="183"/>
      <c r="M74" s="183"/>
      <c r="N74" s="286"/>
      <c r="O74" s="287"/>
      <c r="P74" s="287"/>
      <c r="Q74" s="287"/>
      <c r="R74" s="287"/>
      <c r="S74" s="287"/>
      <c r="T74" s="287"/>
      <c r="U74" s="288"/>
      <c r="V74" s="183"/>
      <c r="W74" s="183"/>
      <c r="X74" s="183"/>
      <c r="Y74" s="183"/>
      <c r="Z74" s="183"/>
      <c r="AA74" s="183"/>
      <c r="AB74" s="183"/>
      <c r="AC74" s="183"/>
      <c r="AD74" s="183"/>
      <c r="AE74" s="216"/>
    </row>
    <row r="75" spans="2:31" s="95" customFormat="1" ht="18" customHeight="1" x14ac:dyDescent="0.45">
      <c r="B75" s="238"/>
      <c r="C75" s="239"/>
      <c r="D75" s="239"/>
      <c r="E75" s="239"/>
      <c r="F75" s="239"/>
      <c r="G75" s="239"/>
      <c r="H75" s="239"/>
      <c r="I75" s="190"/>
      <c r="J75" s="99"/>
      <c r="K75" s="183" t="s">
        <v>196</v>
      </c>
      <c r="L75" s="183"/>
      <c r="M75" s="183"/>
      <c r="N75" s="289"/>
      <c r="O75" s="290"/>
      <c r="P75" s="290"/>
      <c r="Q75" s="290"/>
      <c r="R75" s="290"/>
      <c r="S75" s="290"/>
      <c r="T75" s="290"/>
      <c r="U75" s="290"/>
      <c r="V75" s="290"/>
      <c r="W75" s="290"/>
      <c r="X75" s="290"/>
      <c r="Y75" s="290"/>
      <c r="Z75" s="290"/>
      <c r="AA75" s="290"/>
      <c r="AB75" s="290"/>
      <c r="AC75" s="290"/>
      <c r="AD75" s="290"/>
      <c r="AE75" s="291"/>
    </row>
    <row r="76" spans="2:31" s="95" customFormat="1" ht="6" customHeight="1" x14ac:dyDescent="0.45">
      <c r="B76" s="238"/>
      <c r="C76" s="239"/>
      <c r="D76" s="239"/>
      <c r="E76" s="239"/>
      <c r="F76" s="239"/>
      <c r="G76" s="239"/>
      <c r="H76" s="239"/>
      <c r="I76" s="190"/>
      <c r="J76" s="99"/>
      <c r="K76" s="183"/>
      <c r="L76" s="183"/>
      <c r="M76" s="183"/>
      <c r="N76" s="292"/>
      <c r="O76" s="293"/>
      <c r="P76" s="293"/>
      <c r="Q76" s="293"/>
      <c r="R76" s="293"/>
      <c r="S76" s="293"/>
      <c r="T76" s="293"/>
      <c r="U76" s="293"/>
      <c r="V76" s="293"/>
      <c r="W76" s="293"/>
      <c r="X76" s="293"/>
      <c r="Y76" s="293"/>
      <c r="Z76" s="293"/>
      <c r="AA76" s="293"/>
      <c r="AB76" s="293"/>
      <c r="AC76" s="293"/>
      <c r="AD76" s="293"/>
      <c r="AE76" s="294"/>
    </row>
    <row r="77" spans="2:31" s="95" customFormat="1" ht="18" customHeight="1" x14ac:dyDescent="0.45">
      <c r="B77" s="238"/>
      <c r="C77" s="239"/>
      <c r="D77" s="239"/>
      <c r="E77" s="239"/>
      <c r="F77" s="239"/>
      <c r="G77" s="239"/>
      <c r="H77" s="239"/>
      <c r="I77" s="190"/>
      <c r="J77" s="99"/>
      <c r="K77" s="183" t="s">
        <v>198</v>
      </c>
      <c r="L77" s="183"/>
      <c r="M77" s="183"/>
      <c r="N77" s="183"/>
      <c r="O77" s="183"/>
      <c r="P77" s="183"/>
      <c r="Q77" s="216"/>
      <c r="R77" s="295"/>
      <c r="S77" s="296"/>
      <c r="T77" s="296"/>
      <c r="U77" s="296"/>
      <c r="V77" s="296"/>
      <c r="W77" s="296"/>
      <c r="X77" s="296"/>
      <c r="Y77" s="296"/>
      <c r="Z77" s="296"/>
      <c r="AA77" s="296"/>
      <c r="AB77" s="296"/>
      <c r="AC77" s="296"/>
      <c r="AD77" s="296"/>
      <c r="AE77" s="297"/>
    </row>
    <row r="78" spans="2:31" s="95" customFormat="1" ht="6" customHeight="1" x14ac:dyDescent="0.45">
      <c r="B78" s="238"/>
      <c r="C78" s="239"/>
      <c r="D78" s="239"/>
      <c r="E78" s="239"/>
      <c r="F78" s="239"/>
      <c r="G78" s="239"/>
      <c r="H78" s="239"/>
      <c r="I78" s="190"/>
      <c r="J78" s="99"/>
      <c r="K78" s="183"/>
      <c r="L78" s="183"/>
      <c r="M78" s="183"/>
      <c r="N78" s="183"/>
      <c r="O78" s="183"/>
      <c r="P78" s="183"/>
      <c r="Q78" s="216"/>
      <c r="R78" s="298"/>
      <c r="S78" s="299"/>
      <c r="T78" s="299"/>
      <c r="U78" s="299"/>
      <c r="V78" s="299"/>
      <c r="W78" s="299"/>
      <c r="X78" s="299"/>
      <c r="Y78" s="299"/>
      <c r="Z78" s="299"/>
      <c r="AA78" s="299"/>
      <c r="AB78" s="299"/>
      <c r="AC78" s="299"/>
      <c r="AD78" s="299"/>
      <c r="AE78" s="300"/>
    </row>
    <row r="79" spans="2:31" s="95" customFormat="1" ht="18" customHeight="1" x14ac:dyDescent="0.45">
      <c r="B79" s="238"/>
      <c r="C79" s="239"/>
      <c r="D79" s="239"/>
      <c r="E79" s="239"/>
      <c r="F79" s="239"/>
      <c r="G79" s="239"/>
      <c r="H79" s="239"/>
      <c r="I79" s="190"/>
      <c r="J79" s="99"/>
      <c r="K79" s="183" t="s">
        <v>199</v>
      </c>
      <c r="L79" s="183"/>
      <c r="M79" s="183"/>
      <c r="N79" s="183"/>
      <c r="O79" s="183"/>
      <c r="P79" s="183"/>
      <c r="Q79" s="216"/>
      <c r="R79" s="301"/>
      <c r="S79" s="302"/>
      <c r="T79" s="302"/>
      <c r="U79" s="302"/>
      <c r="V79" s="302"/>
      <c r="W79" s="302"/>
      <c r="X79" s="302"/>
      <c r="Y79" s="302"/>
      <c r="Z79" s="302"/>
      <c r="AA79" s="302"/>
      <c r="AB79" s="302"/>
      <c r="AC79" s="302"/>
      <c r="AD79" s="302"/>
      <c r="AE79" s="303"/>
    </row>
    <row r="80" spans="2:31" s="95" customFormat="1" ht="6" customHeight="1" x14ac:dyDescent="0.45">
      <c r="B80" s="238"/>
      <c r="C80" s="239"/>
      <c r="D80" s="239"/>
      <c r="E80" s="239"/>
      <c r="F80" s="239"/>
      <c r="G80" s="239"/>
      <c r="H80" s="239"/>
      <c r="I80" s="190"/>
      <c r="J80" s="99"/>
      <c r="K80" s="183"/>
      <c r="L80" s="183"/>
      <c r="M80" s="183"/>
      <c r="N80" s="183"/>
      <c r="O80" s="183"/>
      <c r="P80" s="183"/>
      <c r="Q80" s="216"/>
      <c r="R80" s="298"/>
      <c r="S80" s="299"/>
      <c r="T80" s="299"/>
      <c r="U80" s="299"/>
      <c r="V80" s="299"/>
      <c r="W80" s="299"/>
      <c r="X80" s="299"/>
      <c r="Y80" s="299"/>
      <c r="Z80" s="299"/>
      <c r="AA80" s="299"/>
      <c r="AB80" s="299"/>
      <c r="AC80" s="299"/>
      <c r="AD80" s="299"/>
      <c r="AE80" s="300"/>
    </row>
    <row r="81" spans="2:36" s="95" customFormat="1" ht="18" customHeight="1" x14ac:dyDescent="0.45">
      <c r="B81" s="238"/>
      <c r="C81" s="239"/>
      <c r="D81" s="239"/>
      <c r="E81" s="239"/>
      <c r="F81" s="239"/>
      <c r="G81" s="239"/>
      <c r="H81" s="239"/>
      <c r="I81" s="190"/>
      <c r="J81" s="99"/>
      <c r="K81" s="183" t="s">
        <v>71</v>
      </c>
      <c r="L81" s="183"/>
      <c r="M81" s="183"/>
      <c r="N81" s="183"/>
      <c r="O81" s="183"/>
      <c r="P81" s="183"/>
      <c r="Q81" s="183"/>
      <c r="R81" s="186"/>
      <c r="S81" s="187"/>
      <c r="T81" s="187"/>
      <c r="U81" s="187"/>
      <c r="V81" s="187"/>
      <c r="W81" s="187"/>
      <c r="X81" s="187"/>
      <c r="Y81" s="187"/>
      <c r="Z81" s="187"/>
      <c r="AA81" s="187"/>
      <c r="AB81" s="187"/>
      <c r="AC81" s="187"/>
      <c r="AD81" s="187"/>
      <c r="AE81" s="188"/>
    </row>
    <row r="82" spans="2:36" s="95" customFormat="1" ht="18" customHeight="1" x14ac:dyDescent="0.45">
      <c r="B82" s="240"/>
      <c r="C82" s="241"/>
      <c r="D82" s="241"/>
      <c r="E82" s="241"/>
      <c r="F82" s="241"/>
      <c r="G82" s="241"/>
      <c r="H82" s="241"/>
      <c r="I82" s="242"/>
      <c r="J82" s="90"/>
      <c r="K82" s="256" t="s">
        <v>67</v>
      </c>
      <c r="L82" s="256"/>
      <c r="M82" s="256"/>
      <c r="N82" s="256"/>
      <c r="O82" s="256"/>
      <c r="P82" s="256"/>
      <c r="Q82" s="256"/>
      <c r="R82" s="283"/>
      <c r="S82" s="284"/>
      <c r="T82" s="284"/>
      <c r="U82" s="284"/>
      <c r="V82" s="284"/>
      <c r="W82" s="284"/>
      <c r="X82" s="284"/>
      <c r="Y82" s="284"/>
      <c r="Z82" s="284"/>
      <c r="AA82" s="284"/>
      <c r="AB82" s="284"/>
      <c r="AC82" s="284"/>
      <c r="AD82" s="284"/>
      <c r="AE82" s="285"/>
    </row>
    <row r="83" spans="2:36" ht="15" customHeight="1" x14ac:dyDescent="0.45">
      <c r="B83" s="39" t="s">
        <v>269</v>
      </c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57"/>
    </row>
    <row r="84" spans="2:36" ht="18" customHeight="1" x14ac:dyDescent="0.45">
      <c r="B84" s="319" t="s">
        <v>270</v>
      </c>
      <c r="C84" s="320"/>
      <c r="D84" s="325" t="s">
        <v>271</v>
      </c>
      <c r="E84" s="326"/>
      <c r="F84" s="326"/>
      <c r="G84" s="326"/>
      <c r="H84" s="326"/>
      <c r="I84" s="327"/>
      <c r="J84" s="58"/>
      <c r="K84" s="358" t="s">
        <v>272</v>
      </c>
      <c r="L84" s="358"/>
      <c r="M84" s="71"/>
      <c r="N84" s="358" t="s">
        <v>273</v>
      </c>
      <c r="O84" s="358"/>
      <c r="P84" s="71"/>
      <c r="Q84" s="358" t="s">
        <v>274</v>
      </c>
      <c r="R84" s="358"/>
      <c r="S84" s="71"/>
      <c r="T84" s="357" t="s">
        <v>275</v>
      </c>
      <c r="U84" s="357"/>
      <c r="V84" s="59"/>
      <c r="W84" s="357" t="s">
        <v>276</v>
      </c>
      <c r="X84" s="357"/>
      <c r="Y84" s="71"/>
      <c r="Z84" s="358" t="s">
        <v>277</v>
      </c>
      <c r="AA84" s="359"/>
      <c r="AB84" s="360"/>
      <c r="AC84" s="361"/>
      <c r="AD84" s="362"/>
      <c r="AE84" s="60" t="s">
        <v>237</v>
      </c>
    </row>
    <row r="85" spans="2:36" ht="18" customHeight="1" x14ac:dyDescent="0.45">
      <c r="B85" s="321"/>
      <c r="C85" s="322"/>
      <c r="D85" s="281" t="s">
        <v>54</v>
      </c>
      <c r="E85" s="282"/>
      <c r="F85" s="282"/>
      <c r="G85" s="282"/>
      <c r="H85" s="282"/>
      <c r="I85" s="282"/>
      <c r="J85" s="68"/>
      <c r="K85" s="194" t="s">
        <v>59</v>
      </c>
      <c r="L85" s="194"/>
      <c r="M85" s="64"/>
      <c r="N85" s="194" t="s">
        <v>84</v>
      </c>
      <c r="O85" s="194"/>
      <c r="P85" s="64"/>
      <c r="Q85" s="194" t="s">
        <v>61</v>
      </c>
      <c r="R85" s="194"/>
      <c r="S85" s="64"/>
      <c r="T85" s="194" t="s">
        <v>62</v>
      </c>
      <c r="U85" s="194"/>
      <c r="V85" s="69"/>
      <c r="W85" s="221" t="s">
        <v>312</v>
      </c>
      <c r="X85" s="221"/>
      <c r="Y85" s="64"/>
      <c r="Z85" s="173" t="s">
        <v>313</v>
      </c>
      <c r="AA85" s="173"/>
      <c r="AB85" s="171"/>
      <c r="AC85" s="171"/>
      <c r="AD85" s="171"/>
      <c r="AE85" s="70" t="s">
        <v>60</v>
      </c>
    </row>
    <row r="86" spans="2:36" ht="18" customHeight="1" x14ac:dyDescent="0.45">
      <c r="B86" s="321"/>
      <c r="C86" s="322"/>
      <c r="D86" s="330" t="s">
        <v>278</v>
      </c>
      <c r="E86" s="331"/>
      <c r="F86" s="331"/>
      <c r="G86" s="331"/>
      <c r="H86" s="331"/>
      <c r="I86" s="332"/>
      <c r="J86" s="83"/>
      <c r="K86" s="348" t="s">
        <v>279</v>
      </c>
      <c r="L86" s="348"/>
      <c r="M86" s="348"/>
      <c r="N86" s="348"/>
      <c r="O86" s="348"/>
      <c r="P86" s="80"/>
      <c r="Q86" s="348" t="s">
        <v>280</v>
      </c>
      <c r="R86" s="348"/>
      <c r="S86" s="348"/>
      <c r="T86" s="348"/>
      <c r="U86" s="348"/>
      <c r="V86" s="80"/>
      <c r="W86" s="348" t="s">
        <v>281</v>
      </c>
      <c r="X86" s="348"/>
      <c r="Y86" s="348"/>
      <c r="Z86" s="348"/>
      <c r="AA86" s="348"/>
      <c r="AB86" s="348"/>
      <c r="AC86" s="348"/>
      <c r="AD86" s="348"/>
      <c r="AE86" s="349"/>
    </row>
    <row r="87" spans="2:36" ht="15" customHeight="1" x14ac:dyDescent="0.45">
      <c r="B87" s="321"/>
      <c r="C87" s="322"/>
      <c r="D87" s="333"/>
      <c r="E87" s="334"/>
      <c r="F87" s="334"/>
      <c r="G87" s="334"/>
      <c r="H87" s="334"/>
      <c r="I87" s="335"/>
      <c r="J87" s="82"/>
      <c r="K87" s="328" t="s">
        <v>282</v>
      </c>
      <c r="L87" s="328"/>
      <c r="M87" s="328"/>
      <c r="N87" s="328"/>
      <c r="O87" s="328"/>
      <c r="P87" s="328"/>
      <c r="Q87" s="328"/>
      <c r="R87" s="328"/>
      <c r="S87" s="328"/>
      <c r="T87" s="328"/>
      <c r="U87" s="328"/>
      <c r="V87" s="328"/>
      <c r="W87" s="328"/>
      <c r="X87" s="328"/>
      <c r="Y87" s="328"/>
      <c r="Z87" s="328"/>
      <c r="AA87" s="328"/>
      <c r="AB87" s="328"/>
      <c r="AC87" s="328"/>
      <c r="AD87" s="328"/>
      <c r="AE87" s="329"/>
    </row>
    <row r="88" spans="2:36" ht="15" customHeight="1" x14ac:dyDescent="0.45">
      <c r="B88" s="321"/>
      <c r="C88" s="322"/>
      <c r="D88" s="333"/>
      <c r="E88" s="334"/>
      <c r="F88" s="334"/>
      <c r="G88" s="334"/>
      <c r="H88" s="334"/>
      <c r="I88" s="335"/>
      <c r="J88" s="82"/>
      <c r="K88" s="328" t="s">
        <v>283</v>
      </c>
      <c r="L88" s="328"/>
      <c r="M88" s="328"/>
      <c r="N88" s="328"/>
      <c r="O88" s="328"/>
      <c r="P88" s="328"/>
      <c r="Q88" s="328"/>
      <c r="R88" s="328"/>
      <c r="S88" s="328"/>
      <c r="T88" s="328"/>
      <c r="U88" s="328"/>
      <c r="V88" s="328"/>
      <c r="W88" s="328"/>
      <c r="X88" s="328"/>
      <c r="Y88" s="328"/>
      <c r="Z88" s="328"/>
      <c r="AA88" s="328"/>
      <c r="AB88" s="328"/>
      <c r="AC88" s="328"/>
      <c r="AD88" s="328"/>
      <c r="AE88" s="329"/>
    </row>
    <row r="89" spans="2:36" ht="18" customHeight="1" x14ac:dyDescent="0.45">
      <c r="B89" s="321"/>
      <c r="C89" s="322"/>
      <c r="D89" s="336"/>
      <c r="E89" s="337"/>
      <c r="F89" s="337"/>
      <c r="G89" s="337"/>
      <c r="H89" s="337"/>
      <c r="I89" s="338"/>
      <c r="J89" s="81"/>
      <c r="K89" s="78" t="s">
        <v>253</v>
      </c>
      <c r="L89" s="78"/>
      <c r="M89" s="78"/>
      <c r="N89" s="78" t="s">
        <v>246</v>
      </c>
      <c r="O89" s="350"/>
      <c r="P89" s="351"/>
      <c r="Q89" s="351"/>
      <c r="R89" s="351"/>
      <c r="S89" s="351"/>
      <c r="T89" s="351"/>
      <c r="U89" s="351"/>
      <c r="V89" s="351"/>
      <c r="W89" s="351"/>
      <c r="X89" s="351"/>
      <c r="Y89" s="351"/>
      <c r="Z89" s="351"/>
      <c r="AA89" s="351"/>
      <c r="AB89" s="351"/>
      <c r="AC89" s="351"/>
      <c r="AD89" s="352"/>
      <c r="AE89" s="79" t="s">
        <v>284</v>
      </c>
    </row>
    <row r="90" spans="2:36" ht="18" customHeight="1" x14ac:dyDescent="0.45">
      <c r="B90" s="321"/>
      <c r="C90" s="322"/>
      <c r="D90" s="325" t="s">
        <v>285</v>
      </c>
      <c r="E90" s="326"/>
      <c r="F90" s="326"/>
      <c r="G90" s="326"/>
      <c r="H90" s="326"/>
      <c r="I90" s="327"/>
      <c r="J90" s="84"/>
      <c r="K90" s="317" t="s">
        <v>317</v>
      </c>
      <c r="L90" s="317"/>
      <c r="M90" s="317"/>
      <c r="N90" s="317"/>
      <c r="O90" s="317"/>
      <c r="P90" s="76"/>
      <c r="Q90" s="317" t="s">
        <v>35</v>
      </c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8"/>
    </row>
    <row r="91" spans="2:36" ht="18" customHeight="1" x14ac:dyDescent="0.45">
      <c r="B91" s="321"/>
      <c r="C91" s="322"/>
      <c r="D91" s="330" t="s">
        <v>292</v>
      </c>
      <c r="E91" s="331"/>
      <c r="F91" s="331"/>
      <c r="G91" s="331"/>
      <c r="H91" s="331"/>
      <c r="I91" s="332"/>
      <c r="J91" s="76"/>
      <c r="K91" s="271" t="s">
        <v>293</v>
      </c>
      <c r="L91" s="271"/>
      <c r="M91" s="271"/>
      <c r="N91" s="271"/>
      <c r="O91" s="271"/>
      <c r="P91" s="271"/>
      <c r="Q91" s="271"/>
      <c r="R91" s="271"/>
      <c r="S91" s="271"/>
      <c r="T91" s="271"/>
      <c r="U91" s="271"/>
      <c r="V91" s="76"/>
      <c r="W91" s="271" t="s">
        <v>294</v>
      </c>
      <c r="X91" s="271"/>
      <c r="Y91" s="271"/>
      <c r="Z91" s="271"/>
      <c r="AA91" s="271"/>
      <c r="AB91" s="271"/>
      <c r="AC91" s="271"/>
      <c r="AD91" s="271"/>
      <c r="AE91" s="273"/>
    </row>
    <row r="92" spans="2:36" ht="15" customHeight="1" x14ac:dyDescent="0.45">
      <c r="B92" s="321"/>
      <c r="C92" s="322"/>
      <c r="D92" s="333"/>
      <c r="E92" s="334"/>
      <c r="F92" s="334"/>
      <c r="G92" s="334"/>
      <c r="H92" s="334"/>
      <c r="I92" s="335"/>
      <c r="J92" s="77"/>
      <c r="K92" s="328" t="s">
        <v>295</v>
      </c>
      <c r="L92" s="328"/>
      <c r="M92" s="328"/>
      <c r="N92" s="328"/>
      <c r="O92" s="328"/>
      <c r="P92" s="328"/>
      <c r="Q92" s="328"/>
      <c r="R92" s="328"/>
      <c r="S92" s="328"/>
      <c r="T92" s="328"/>
      <c r="U92" s="328"/>
      <c r="V92" s="77"/>
      <c r="W92" s="328" t="s">
        <v>296</v>
      </c>
      <c r="X92" s="328"/>
      <c r="Y92" s="328"/>
      <c r="Z92" s="328"/>
      <c r="AA92" s="328"/>
      <c r="AB92" s="328"/>
      <c r="AC92" s="328"/>
      <c r="AD92" s="328"/>
      <c r="AE92" s="329"/>
      <c r="AH92" s="45"/>
      <c r="AI92" s="45"/>
      <c r="AJ92" s="45"/>
    </row>
    <row r="93" spans="2:36" ht="15" customHeight="1" x14ac:dyDescent="0.45">
      <c r="B93" s="321"/>
      <c r="C93" s="322"/>
      <c r="D93" s="333"/>
      <c r="E93" s="334"/>
      <c r="F93" s="334"/>
      <c r="G93" s="334"/>
      <c r="H93" s="334"/>
      <c r="I93" s="335"/>
      <c r="J93" s="77"/>
      <c r="K93" s="328" t="s">
        <v>297</v>
      </c>
      <c r="L93" s="328"/>
      <c r="M93" s="328"/>
      <c r="N93" s="328"/>
      <c r="O93" s="328"/>
      <c r="P93" s="328"/>
      <c r="Q93" s="328"/>
      <c r="R93" s="328"/>
      <c r="S93" s="328"/>
      <c r="T93" s="328"/>
      <c r="U93" s="328"/>
      <c r="V93" s="77"/>
      <c r="W93" s="77" t="s">
        <v>298</v>
      </c>
      <c r="X93" s="77"/>
      <c r="Y93" s="77"/>
      <c r="Z93" s="77"/>
      <c r="AA93" s="77"/>
      <c r="AB93" s="77"/>
      <c r="AC93" s="77"/>
      <c r="AD93" s="73"/>
      <c r="AE93" s="74"/>
      <c r="AH93" s="45"/>
      <c r="AI93" s="45"/>
      <c r="AJ93" s="45"/>
    </row>
    <row r="94" spans="2:36" ht="18" customHeight="1" x14ac:dyDescent="0.45">
      <c r="B94" s="321"/>
      <c r="C94" s="322"/>
      <c r="D94" s="336"/>
      <c r="E94" s="337"/>
      <c r="F94" s="337"/>
      <c r="G94" s="337"/>
      <c r="H94" s="337"/>
      <c r="I94" s="338"/>
      <c r="J94" s="75"/>
      <c r="K94" s="272" t="s">
        <v>253</v>
      </c>
      <c r="L94" s="272"/>
      <c r="M94" s="272"/>
      <c r="N94" s="78" t="s">
        <v>299</v>
      </c>
      <c r="O94" s="354"/>
      <c r="P94" s="355"/>
      <c r="Q94" s="355"/>
      <c r="R94" s="355"/>
      <c r="S94" s="355"/>
      <c r="T94" s="355"/>
      <c r="U94" s="355"/>
      <c r="V94" s="355"/>
      <c r="W94" s="355"/>
      <c r="X94" s="355"/>
      <c r="Y94" s="355"/>
      <c r="Z94" s="355"/>
      <c r="AA94" s="355"/>
      <c r="AB94" s="355"/>
      <c r="AC94" s="355"/>
      <c r="AD94" s="356"/>
      <c r="AE94" s="79" t="s">
        <v>284</v>
      </c>
      <c r="AH94" s="45"/>
      <c r="AI94" s="45"/>
      <c r="AJ94" s="45"/>
    </row>
    <row r="95" spans="2:36" ht="18" customHeight="1" x14ac:dyDescent="0.45">
      <c r="B95" s="321"/>
      <c r="C95" s="322"/>
      <c r="D95" s="269" t="s">
        <v>315</v>
      </c>
      <c r="E95" s="270"/>
      <c r="F95" s="270"/>
      <c r="G95" s="270"/>
      <c r="H95" s="270"/>
      <c r="I95" s="270"/>
      <c r="J95" s="89"/>
      <c r="K95" s="271" t="s">
        <v>267</v>
      </c>
      <c r="L95" s="271"/>
      <c r="M95" s="271"/>
      <c r="N95" s="271"/>
      <c r="O95" s="271"/>
      <c r="P95" s="88"/>
      <c r="Q95" s="271" t="s">
        <v>35</v>
      </c>
      <c r="R95" s="271"/>
      <c r="S95" s="271"/>
      <c r="T95" s="271"/>
      <c r="U95" s="271"/>
      <c r="V95" s="271"/>
      <c r="W95" s="271"/>
      <c r="X95" s="271"/>
      <c r="Y95" s="271"/>
      <c r="Z95" s="271"/>
      <c r="AA95" s="271"/>
      <c r="AB95" s="271"/>
      <c r="AC95" s="271"/>
      <c r="AD95" s="271"/>
      <c r="AE95" s="273"/>
      <c r="AH95" s="45"/>
      <c r="AI95" s="45"/>
      <c r="AJ95" s="45"/>
    </row>
    <row r="96" spans="2:36" ht="9" customHeight="1" x14ac:dyDescent="0.45">
      <c r="B96" s="321"/>
      <c r="C96" s="322"/>
      <c r="D96" s="269"/>
      <c r="E96" s="270"/>
      <c r="F96" s="270"/>
      <c r="G96" s="270"/>
      <c r="H96" s="270"/>
      <c r="I96" s="270"/>
      <c r="J96" s="87"/>
      <c r="K96" s="272"/>
      <c r="L96" s="272"/>
      <c r="M96" s="272"/>
      <c r="N96" s="272"/>
      <c r="O96" s="272"/>
      <c r="P96" s="87"/>
      <c r="Q96" s="272"/>
      <c r="R96" s="272"/>
      <c r="S96" s="272"/>
      <c r="T96" s="272"/>
      <c r="U96" s="272"/>
      <c r="V96" s="272"/>
      <c r="W96" s="272"/>
      <c r="X96" s="272"/>
      <c r="Y96" s="272"/>
      <c r="Z96" s="272"/>
      <c r="AA96" s="272"/>
      <c r="AB96" s="272"/>
      <c r="AC96" s="272"/>
      <c r="AD96" s="272"/>
      <c r="AE96" s="274"/>
      <c r="AH96" s="45"/>
      <c r="AI96" s="45"/>
      <c r="AJ96" s="45"/>
    </row>
    <row r="97" spans="2:31" ht="15" customHeight="1" x14ac:dyDescent="0.45">
      <c r="B97" s="321"/>
      <c r="C97" s="322"/>
      <c r="D97" s="339" t="s">
        <v>286</v>
      </c>
      <c r="E97" s="340"/>
      <c r="F97" s="340"/>
      <c r="G97" s="340"/>
      <c r="H97" s="340"/>
      <c r="I97" s="341"/>
      <c r="J97" s="84"/>
      <c r="K97" s="271" t="s">
        <v>287</v>
      </c>
      <c r="L97" s="271"/>
      <c r="M97" s="271"/>
      <c r="N97" s="271"/>
      <c r="O97" s="271"/>
      <c r="P97" s="271"/>
      <c r="Q97" s="271"/>
      <c r="R97" s="271"/>
      <c r="S97" s="271"/>
      <c r="T97" s="271"/>
      <c r="U97" s="271"/>
      <c r="V97" s="271"/>
      <c r="W97" s="271"/>
      <c r="X97" s="271"/>
      <c r="Y97" s="271"/>
      <c r="Z97" s="271"/>
      <c r="AA97" s="271"/>
      <c r="AB97" s="271"/>
      <c r="AC97" s="271"/>
      <c r="AD97" s="271"/>
      <c r="AE97" s="273"/>
    </row>
    <row r="98" spans="2:31" ht="15" customHeight="1" x14ac:dyDescent="0.45">
      <c r="B98" s="321"/>
      <c r="C98" s="322"/>
      <c r="D98" s="342"/>
      <c r="E98" s="343"/>
      <c r="F98" s="343"/>
      <c r="G98" s="343"/>
      <c r="H98" s="343"/>
      <c r="I98" s="344"/>
      <c r="J98" s="86"/>
      <c r="K98" s="328" t="s">
        <v>288</v>
      </c>
      <c r="L98" s="328"/>
      <c r="M98" s="328"/>
      <c r="N98" s="328"/>
      <c r="O98" s="328"/>
      <c r="P98" s="328"/>
      <c r="Q98" s="328"/>
      <c r="R98" s="328"/>
      <c r="S98" s="328"/>
      <c r="T98" s="328"/>
      <c r="U98" s="328"/>
      <c r="V98" s="328"/>
      <c r="W98" s="328"/>
      <c r="X98" s="73"/>
      <c r="Y98" s="328" t="s">
        <v>266</v>
      </c>
      <c r="Z98" s="328"/>
      <c r="AA98" s="328"/>
      <c r="AB98" s="73"/>
      <c r="AC98" s="328" t="s">
        <v>289</v>
      </c>
      <c r="AD98" s="328"/>
      <c r="AE98" s="329"/>
    </row>
    <row r="99" spans="2:31" ht="15" customHeight="1" x14ac:dyDescent="0.45">
      <c r="B99" s="321"/>
      <c r="C99" s="322"/>
      <c r="D99" s="345"/>
      <c r="E99" s="346"/>
      <c r="F99" s="346"/>
      <c r="G99" s="346"/>
      <c r="H99" s="346"/>
      <c r="I99" s="347"/>
      <c r="J99" s="85"/>
      <c r="K99" s="272" t="s">
        <v>290</v>
      </c>
      <c r="L99" s="272"/>
      <c r="M99" s="272"/>
      <c r="N99" s="272"/>
      <c r="O99" s="272"/>
      <c r="P99" s="272"/>
      <c r="Q99" s="272"/>
      <c r="R99" s="272"/>
      <c r="S99" s="272"/>
      <c r="T99" s="272"/>
      <c r="U99" s="272"/>
      <c r="V99" s="272"/>
      <c r="W99" s="272"/>
      <c r="X99" s="272"/>
      <c r="Y99" s="272"/>
      <c r="Z99" s="272"/>
      <c r="AA99" s="272"/>
      <c r="AB99" s="272"/>
      <c r="AC99" s="272"/>
      <c r="AD99" s="272"/>
      <c r="AE99" s="274"/>
    </row>
    <row r="100" spans="2:31" ht="15" customHeight="1" x14ac:dyDescent="0.45">
      <c r="B100" s="321"/>
      <c r="C100" s="322"/>
      <c r="D100" s="339" t="s">
        <v>291</v>
      </c>
      <c r="E100" s="340"/>
      <c r="F100" s="340"/>
      <c r="G100" s="340"/>
      <c r="H100" s="340"/>
      <c r="I100" s="341"/>
      <c r="J100" s="84"/>
      <c r="K100" s="271" t="s">
        <v>287</v>
      </c>
      <c r="L100" s="271"/>
      <c r="M100" s="271"/>
      <c r="N100" s="271"/>
      <c r="O100" s="271"/>
      <c r="P100" s="271"/>
      <c r="Q100" s="271"/>
      <c r="R100" s="271"/>
      <c r="S100" s="271"/>
      <c r="T100" s="271"/>
      <c r="U100" s="271"/>
      <c r="V100" s="271"/>
      <c r="W100" s="271"/>
      <c r="X100" s="271"/>
      <c r="Y100" s="271"/>
      <c r="Z100" s="271"/>
      <c r="AA100" s="271"/>
      <c r="AB100" s="271"/>
      <c r="AC100" s="271"/>
      <c r="AD100" s="271"/>
      <c r="AE100" s="273"/>
    </row>
    <row r="101" spans="2:31" ht="15" customHeight="1" x14ac:dyDescent="0.45">
      <c r="B101" s="321"/>
      <c r="C101" s="322"/>
      <c r="D101" s="342"/>
      <c r="E101" s="343"/>
      <c r="F101" s="343"/>
      <c r="G101" s="343"/>
      <c r="H101" s="343"/>
      <c r="I101" s="344"/>
      <c r="J101" s="86"/>
      <c r="K101" s="328" t="s">
        <v>290</v>
      </c>
      <c r="L101" s="328"/>
      <c r="M101" s="328"/>
      <c r="N101" s="328"/>
      <c r="O101" s="328"/>
      <c r="P101" s="328"/>
      <c r="Q101" s="328"/>
      <c r="R101" s="328"/>
      <c r="S101" s="328"/>
      <c r="T101" s="328"/>
      <c r="U101" s="328"/>
      <c r="V101" s="328"/>
      <c r="W101" s="328"/>
      <c r="X101" s="328"/>
      <c r="Y101" s="328"/>
      <c r="Z101" s="328"/>
      <c r="AA101" s="328"/>
      <c r="AB101" s="328"/>
      <c r="AC101" s="328"/>
      <c r="AD101" s="328"/>
      <c r="AE101" s="329"/>
    </row>
    <row r="102" spans="2:31" ht="15" customHeight="1" x14ac:dyDescent="0.45">
      <c r="B102" s="323"/>
      <c r="C102" s="324"/>
      <c r="D102" s="345"/>
      <c r="E102" s="346"/>
      <c r="F102" s="346"/>
      <c r="G102" s="346"/>
      <c r="H102" s="346"/>
      <c r="I102" s="347"/>
      <c r="J102" s="85"/>
      <c r="K102" s="272" t="s">
        <v>268</v>
      </c>
      <c r="L102" s="272"/>
      <c r="M102" s="272"/>
      <c r="N102" s="272"/>
      <c r="O102" s="272"/>
      <c r="P102" s="272"/>
      <c r="Q102" s="272"/>
      <c r="R102" s="272"/>
      <c r="S102" s="272"/>
      <c r="T102" s="272"/>
      <c r="U102" s="272"/>
      <c r="V102" s="272"/>
      <c r="W102" s="274"/>
      <c r="X102" s="350"/>
      <c r="Y102" s="351"/>
      <c r="Z102" s="351"/>
      <c r="AA102" s="352"/>
      <c r="AB102" s="353" t="s">
        <v>264</v>
      </c>
      <c r="AC102" s="272"/>
      <c r="AD102" s="272"/>
      <c r="AE102" s="274"/>
    </row>
    <row r="103" spans="2:31" ht="15" customHeight="1" x14ac:dyDescent="0.45">
      <c r="B103" s="45" t="s">
        <v>10</v>
      </c>
    </row>
    <row r="104" spans="2:31" ht="15" customHeight="1" x14ac:dyDescent="0.45">
      <c r="B104" s="39" t="s">
        <v>348</v>
      </c>
    </row>
    <row r="105" spans="2:31" ht="15" customHeight="1" x14ac:dyDescent="0.45"/>
    <row r="106" spans="2:31" ht="18" customHeight="1" x14ac:dyDescent="0.45">
      <c r="B106" s="312" t="s">
        <v>300</v>
      </c>
      <c r="C106" s="312"/>
      <c r="D106" s="313" t="s">
        <v>301</v>
      </c>
      <c r="E106" s="313"/>
      <c r="F106" s="313"/>
      <c r="G106" s="313"/>
      <c r="H106" s="313"/>
      <c r="I106" s="313"/>
      <c r="J106" s="314"/>
      <c r="K106" s="314"/>
      <c r="L106" s="315"/>
      <c r="M106" s="315"/>
      <c r="N106" s="315"/>
      <c r="O106" s="315"/>
      <c r="P106" s="61" t="s">
        <v>264</v>
      </c>
      <c r="Q106" s="315"/>
      <c r="R106" s="315"/>
      <c r="S106" s="61" t="s">
        <v>265</v>
      </c>
      <c r="T106" s="315"/>
      <c r="U106" s="315"/>
      <c r="V106" s="316" t="s">
        <v>302</v>
      </c>
      <c r="W106" s="317"/>
      <c r="X106" s="317"/>
      <c r="Y106" s="317"/>
      <c r="Z106" s="317"/>
      <c r="AA106" s="317"/>
      <c r="AB106" s="317"/>
      <c r="AC106" s="317"/>
      <c r="AD106" s="317"/>
      <c r="AE106" s="318"/>
    </row>
    <row r="107" spans="2:31" ht="18" customHeight="1" x14ac:dyDescent="0.45">
      <c r="B107" s="312"/>
      <c r="C107" s="312"/>
      <c r="D107" s="313" t="s">
        <v>303</v>
      </c>
      <c r="E107" s="313"/>
      <c r="F107" s="313"/>
      <c r="G107" s="313"/>
      <c r="H107" s="313"/>
      <c r="I107" s="313"/>
      <c r="J107" s="314"/>
      <c r="K107" s="314"/>
      <c r="L107" s="315"/>
      <c r="M107" s="315"/>
      <c r="N107" s="315"/>
      <c r="O107" s="315"/>
      <c r="P107" s="61" t="s">
        <v>257</v>
      </c>
      <c r="Q107" s="315"/>
      <c r="R107" s="315"/>
      <c r="S107" s="61" t="s">
        <v>265</v>
      </c>
      <c r="T107" s="315"/>
      <c r="U107" s="315"/>
      <c r="V107" s="316" t="s">
        <v>302</v>
      </c>
      <c r="W107" s="317"/>
      <c r="X107" s="317"/>
      <c r="Y107" s="317"/>
      <c r="Z107" s="317"/>
      <c r="AA107" s="317"/>
      <c r="AB107" s="317"/>
      <c r="AC107" s="317"/>
      <c r="AD107" s="317"/>
      <c r="AE107" s="318"/>
    </row>
  </sheetData>
  <sheetProtection selectLockedCells="1"/>
  <mergeCells count="232">
    <mergeCell ref="AE26:AE27"/>
    <mergeCell ref="P31:Q33"/>
    <mergeCell ref="Q38:R38"/>
    <mergeCell ref="L39:O39"/>
    <mergeCell ref="Q39:R39"/>
    <mergeCell ref="Q16:AD16"/>
    <mergeCell ref="J7:L7"/>
    <mergeCell ref="M7:T7"/>
    <mergeCell ref="M8:AD9"/>
    <mergeCell ref="M10:AD11"/>
    <mergeCell ref="J12:P13"/>
    <mergeCell ref="Q12:AD13"/>
    <mergeCell ref="M26:M27"/>
    <mergeCell ref="N26:S27"/>
    <mergeCell ref="T26:T27"/>
    <mergeCell ref="D28:I30"/>
    <mergeCell ref="J28:K30"/>
    <mergeCell ref="L28:O28"/>
    <mergeCell ref="R4:S4"/>
    <mergeCell ref="T4:W4"/>
    <mergeCell ref="Y4:Z4"/>
    <mergeCell ref="J17:P17"/>
    <mergeCell ref="Q17:AD17"/>
    <mergeCell ref="U26:V27"/>
    <mergeCell ref="W26:W27"/>
    <mergeCell ref="X26:Z27"/>
    <mergeCell ref="AA26:AA27"/>
    <mergeCell ref="AB26:AD27"/>
    <mergeCell ref="AB4:AC4"/>
    <mergeCell ref="K6:M6"/>
    <mergeCell ref="O6:U6"/>
    <mergeCell ref="W6:Y6"/>
    <mergeCell ref="J14:P15"/>
    <mergeCell ref="Q14:AD15"/>
    <mergeCell ref="J8:L11"/>
    <mergeCell ref="J16:P16"/>
    <mergeCell ref="P28:AE30"/>
    <mergeCell ref="L29:O29"/>
    <mergeCell ref="L30:O30"/>
    <mergeCell ref="Y1:AE1"/>
    <mergeCell ref="D18:AD18"/>
    <mergeCell ref="C19:AD19"/>
    <mergeCell ref="B20:C39"/>
    <mergeCell ref="D20:I23"/>
    <mergeCell ref="J20:N21"/>
    <mergeCell ref="O20:Y21"/>
    <mergeCell ref="Z20:AA21"/>
    <mergeCell ref="AB20:AE21"/>
    <mergeCell ref="J22:N23"/>
    <mergeCell ref="O22:AE23"/>
    <mergeCell ref="D24:I25"/>
    <mergeCell ref="J24:M25"/>
    <mergeCell ref="N24:N25"/>
    <mergeCell ref="O24:AE25"/>
    <mergeCell ref="D26:I27"/>
    <mergeCell ref="J26:J27"/>
    <mergeCell ref="K26:L27"/>
    <mergeCell ref="L32:M32"/>
    <mergeCell ref="R32:S32"/>
    <mergeCell ref="L33:M33"/>
    <mergeCell ref="R33:S33"/>
    <mergeCell ref="D31:I33"/>
    <mergeCell ref="O31:O33"/>
    <mergeCell ref="D34:I36"/>
    <mergeCell ref="J34:K36"/>
    <mergeCell ref="L34:O34"/>
    <mergeCell ref="P34:AE36"/>
    <mergeCell ref="L35:O35"/>
    <mergeCell ref="L36:O36"/>
    <mergeCell ref="R31:S31"/>
    <mergeCell ref="T31:AE33"/>
    <mergeCell ref="J31:K33"/>
    <mergeCell ref="L31:M31"/>
    <mergeCell ref="N31:N33"/>
    <mergeCell ref="D37:I39"/>
    <mergeCell ref="J37:K39"/>
    <mergeCell ref="L37:O37"/>
    <mergeCell ref="P37:P39"/>
    <mergeCell ref="Q37:R37"/>
    <mergeCell ref="S37:AE39"/>
    <mergeCell ref="L38:O38"/>
    <mergeCell ref="D40:I44"/>
    <mergeCell ref="K40:L42"/>
    <mergeCell ref="O40:P42"/>
    <mergeCell ref="V40:V42"/>
    <mergeCell ref="Z40:AA44"/>
    <mergeCell ref="R41:U41"/>
    <mergeCell ref="R42:R44"/>
    <mergeCell ref="N43:Q43"/>
    <mergeCell ref="B45:C53"/>
    <mergeCell ref="D45:I48"/>
    <mergeCell ref="K46:N47"/>
    <mergeCell ref="P46:Z46"/>
    <mergeCell ref="AB46:AE46"/>
    <mergeCell ref="P47:Z47"/>
    <mergeCell ref="AB47:AE47"/>
    <mergeCell ref="K48:AE48"/>
    <mergeCell ref="D49:I51"/>
    <mergeCell ref="K49:AE49"/>
    <mergeCell ref="K51:AE51"/>
    <mergeCell ref="D52:I53"/>
    <mergeCell ref="K52:AE52"/>
    <mergeCell ref="K53:AE53"/>
    <mergeCell ref="K50:U50"/>
    <mergeCell ref="V50:W50"/>
    <mergeCell ref="X50:AA50"/>
    <mergeCell ref="AC50:AD50"/>
    <mergeCell ref="K64:O65"/>
    <mergeCell ref="P64:P65"/>
    <mergeCell ref="Q64:AE65"/>
    <mergeCell ref="K61:U61"/>
    <mergeCell ref="V61:W61"/>
    <mergeCell ref="X61:AA61"/>
    <mergeCell ref="AB61:AE61"/>
    <mergeCell ref="K62:W62"/>
    <mergeCell ref="Y62:AA62"/>
    <mergeCell ref="AC62:AE62"/>
    <mergeCell ref="AB69:AE69"/>
    <mergeCell ref="D66:I67"/>
    <mergeCell ref="J66:J67"/>
    <mergeCell ref="K66:O67"/>
    <mergeCell ref="P66:P67"/>
    <mergeCell ref="Q66:AE67"/>
    <mergeCell ref="K68:AE68"/>
    <mergeCell ref="K69:U69"/>
    <mergeCell ref="V69:W69"/>
    <mergeCell ref="X69:AA69"/>
    <mergeCell ref="W84:X84"/>
    <mergeCell ref="Z84:AA84"/>
    <mergeCell ref="AB84:AD84"/>
    <mergeCell ref="D85:I85"/>
    <mergeCell ref="K85:L85"/>
    <mergeCell ref="N85:O85"/>
    <mergeCell ref="Q85:R85"/>
    <mergeCell ref="T85:U85"/>
    <mergeCell ref="W85:X85"/>
    <mergeCell ref="Z85:AA85"/>
    <mergeCell ref="D84:I84"/>
    <mergeCell ref="K84:L84"/>
    <mergeCell ref="N84:O84"/>
    <mergeCell ref="Q84:R84"/>
    <mergeCell ref="T84:U84"/>
    <mergeCell ref="AB85:AD85"/>
    <mergeCell ref="D86:I89"/>
    <mergeCell ref="K86:O86"/>
    <mergeCell ref="Q86:U86"/>
    <mergeCell ref="W86:AE86"/>
    <mergeCell ref="K87:AE87"/>
    <mergeCell ref="K88:AE88"/>
    <mergeCell ref="O89:AD89"/>
    <mergeCell ref="X102:AA102"/>
    <mergeCell ref="AB102:AE102"/>
    <mergeCell ref="K94:M94"/>
    <mergeCell ref="O94:AD94"/>
    <mergeCell ref="Q107:R107"/>
    <mergeCell ref="T107:U107"/>
    <mergeCell ref="V107:AE107"/>
    <mergeCell ref="D95:I96"/>
    <mergeCell ref="K95:O96"/>
    <mergeCell ref="Q95:AE96"/>
    <mergeCell ref="K99:AE99"/>
    <mergeCell ref="D100:I102"/>
    <mergeCell ref="K100:AE100"/>
    <mergeCell ref="K101:AE101"/>
    <mergeCell ref="K102:U102"/>
    <mergeCell ref="V102:W102"/>
    <mergeCell ref="D97:I99"/>
    <mergeCell ref="B106:C107"/>
    <mergeCell ref="D106:I106"/>
    <mergeCell ref="J106:K106"/>
    <mergeCell ref="L106:O106"/>
    <mergeCell ref="Q106:R106"/>
    <mergeCell ref="T106:U106"/>
    <mergeCell ref="V106:AE106"/>
    <mergeCell ref="B84:C102"/>
    <mergeCell ref="D90:I90"/>
    <mergeCell ref="K90:O90"/>
    <mergeCell ref="Q90:AE90"/>
    <mergeCell ref="D107:I107"/>
    <mergeCell ref="J107:K107"/>
    <mergeCell ref="L107:O107"/>
    <mergeCell ref="K97:AE97"/>
    <mergeCell ref="K98:W98"/>
    <mergeCell ref="Y98:AA98"/>
    <mergeCell ref="AC98:AE98"/>
    <mergeCell ref="D91:I94"/>
    <mergeCell ref="K91:U91"/>
    <mergeCell ref="W91:AE91"/>
    <mergeCell ref="K92:U92"/>
    <mergeCell ref="W92:AE92"/>
    <mergeCell ref="K93:U93"/>
    <mergeCell ref="K58:AE58"/>
    <mergeCell ref="D59:I63"/>
    <mergeCell ref="K59:AE59"/>
    <mergeCell ref="K60:U60"/>
    <mergeCell ref="V60:W60"/>
    <mergeCell ref="X60:AA60"/>
    <mergeCell ref="AB60:AE60"/>
    <mergeCell ref="K63:AE63"/>
    <mergeCell ref="D55:I58"/>
    <mergeCell ref="K55:AE55"/>
    <mergeCell ref="K56:S56"/>
    <mergeCell ref="K57:S57"/>
    <mergeCell ref="T56:W56"/>
    <mergeCell ref="T57:W57"/>
    <mergeCell ref="Z56:AA56"/>
    <mergeCell ref="AB56:AC56"/>
    <mergeCell ref="Y57:Z57"/>
    <mergeCell ref="D64:I65"/>
    <mergeCell ref="J64:J65"/>
    <mergeCell ref="D68:I73"/>
    <mergeCell ref="K71:AA71"/>
    <mergeCell ref="K73:U73"/>
    <mergeCell ref="V73:W73"/>
    <mergeCell ref="X73:AA73"/>
    <mergeCell ref="AB73:AE73"/>
    <mergeCell ref="B74:I82"/>
    <mergeCell ref="K74:M74"/>
    <mergeCell ref="N74:U74"/>
    <mergeCell ref="V74:AE74"/>
    <mergeCell ref="K75:M76"/>
    <mergeCell ref="N75:AE76"/>
    <mergeCell ref="K77:Q78"/>
    <mergeCell ref="R77:AE78"/>
    <mergeCell ref="K79:Q80"/>
    <mergeCell ref="R79:AE80"/>
    <mergeCell ref="K82:Q82"/>
    <mergeCell ref="R82:AE82"/>
    <mergeCell ref="K81:Q81"/>
    <mergeCell ref="R81:AE81"/>
    <mergeCell ref="K72:AE72"/>
    <mergeCell ref="B55:C73"/>
  </mergeCells>
  <phoneticPr fontId="25"/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90" orientation="portrait" r:id="rId1"/>
  <rowBreaks count="1" manualBreakCount="1">
    <brk id="54" max="3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93" r:id="rId4" name="Check Box 9">
              <controlPr defaultSize="0" autoFill="0" autoLine="0" autoPict="0">
                <anchor moveWithCells="1">
                  <from>
                    <xdr:col>21</xdr:col>
                    <xdr:colOff>0</xdr:colOff>
                    <xdr:row>5</xdr:row>
                    <xdr:rowOff>0</xdr:rowOff>
                  </from>
                  <to>
                    <xdr:col>25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" r:id="rId5" name="Check Box 10">
              <controlPr defaultSize="0" autoFill="0" autoLine="0" autoPict="0">
                <anchor moveWithCells="1">
                  <from>
                    <xdr:col>13</xdr:col>
                    <xdr:colOff>0</xdr:colOff>
                    <xdr:row>5</xdr:row>
                    <xdr:rowOff>0</xdr:rowOff>
                  </from>
                  <to>
                    <xdr:col>21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" r:id="rId6" name="Check Box 11">
              <controlPr defaultSize="0" autoFill="0" autoLine="0" autoPict="0">
                <anchor moveWithCells="1">
                  <from>
                    <xdr:col>9</xdr:col>
                    <xdr:colOff>0</xdr:colOff>
                    <xdr:row>5</xdr:row>
                    <xdr:rowOff>0</xdr:rowOff>
                  </from>
                  <to>
                    <xdr:col>13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6" r:id="rId7" name="Check Box 12">
              <controlPr defaultSize="0" autoFill="0" autoLine="0" autoPict="0">
                <anchor moveWithCells="1">
                  <from>
                    <xdr:col>9</xdr:col>
                    <xdr:colOff>0</xdr:colOff>
                    <xdr:row>83</xdr:row>
                    <xdr:rowOff>0</xdr:rowOff>
                  </from>
                  <to>
                    <xdr:col>11</xdr:col>
                    <xdr:colOff>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7" r:id="rId8" name="Check Box 13">
              <controlPr defaultSize="0" autoFill="0" autoLine="0" autoPict="0">
                <anchor moveWithCells="1">
                  <from>
                    <xdr:col>12</xdr:col>
                    <xdr:colOff>0</xdr:colOff>
                    <xdr:row>82</xdr:row>
                    <xdr:rowOff>190500</xdr:rowOff>
                  </from>
                  <to>
                    <xdr:col>15</xdr:col>
                    <xdr:colOff>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8" r:id="rId9" name="Check Box 14">
              <controlPr defaultSize="0" autoFill="0" autoLine="0" autoPict="0">
                <anchor moveWithCells="1">
                  <from>
                    <xdr:col>14</xdr:col>
                    <xdr:colOff>213360</xdr:colOff>
                    <xdr:row>82</xdr:row>
                    <xdr:rowOff>190500</xdr:rowOff>
                  </from>
                  <to>
                    <xdr:col>18</xdr:col>
                    <xdr:colOff>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9" r:id="rId10" name="Check Box 15">
              <controlPr defaultSize="0" autoFill="0" autoLine="0" autoPict="0">
                <anchor moveWithCells="1">
                  <from>
                    <xdr:col>18</xdr:col>
                    <xdr:colOff>0</xdr:colOff>
                    <xdr:row>82</xdr:row>
                    <xdr:rowOff>190500</xdr:rowOff>
                  </from>
                  <to>
                    <xdr:col>21</xdr:col>
                    <xdr:colOff>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0" r:id="rId11" name="Check Box 16">
              <controlPr defaultSize="0" autoFill="0" autoLine="0" autoPict="0">
                <anchor moveWithCells="1">
                  <from>
                    <xdr:col>21</xdr:col>
                    <xdr:colOff>0</xdr:colOff>
                    <xdr:row>82</xdr:row>
                    <xdr:rowOff>190500</xdr:rowOff>
                  </from>
                  <to>
                    <xdr:col>24</xdr:col>
                    <xdr:colOff>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1" r:id="rId12" name="Check Box 17">
              <controlPr defaultSize="0" autoFill="0" autoLine="0" autoPict="0">
                <anchor moveWithCells="1">
                  <from>
                    <xdr:col>24</xdr:col>
                    <xdr:colOff>0</xdr:colOff>
                    <xdr:row>82</xdr:row>
                    <xdr:rowOff>190500</xdr:rowOff>
                  </from>
                  <to>
                    <xdr:col>27</xdr:col>
                    <xdr:colOff>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2" r:id="rId13" name="Check Box 18">
              <controlPr defaultSize="0" autoFill="0" autoLine="0" autoPict="0">
                <anchor moveWithCells="1">
                  <from>
                    <xdr:col>9</xdr:col>
                    <xdr:colOff>213360</xdr:colOff>
                    <xdr:row>84</xdr:row>
                    <xdr:rowOff>0</xdr:rowOff>
                  </from>
                  <to>
                    <xdr:col>10</xdr:col>
                    <xdr:colOff>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3" r:id="rId14" name="Check Box 19">
              <controlPr defaultSize="0" autoFill="0" autoLine="0" autoPict="0">
                <anchor moveWithCells="1">
                  <from>
                    <xdr:col>12</xdr:col>
                    <xdr:colOff>0</xdr:colOff>
                    <xdr:row>84</xdr:row>
                    <xdr:rowOff>0</xdr:rowOff>
                  </from>
                  <to>
                    <xdr:col>15</xdr:col>
                    <xdr:colOff>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4" r:id="rId15" name="Check Box 20">
              <controlPr defaultSize="0" autoFill="0" autoLine="0" autoPict="0">
                <anchor moveWithCells="1">
                  <from>
                    <xdr:col>14</xdr:col>
                    <xdr:colOff>213360</xdr:colOff>
                    <xdr:row>84</xdr:row>
                    <xdr:rowOff>0</xdr:rowOff>
                  </from>
                  <to>
                    <xdr:col>18</xdr:col>
                    <xdr:colOff>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5" r:id="rId16" name="Check Box 21">
              <controlPr defaultSize="0" autoFill="0" autoLine="0" autoPict="0">
                <anchor moveWithCells="1">
                  <from>
                    <xdr:col>18</xdr:col>
                    <xdr:colOff>213360</xdr:colOff>
                    <xdr:row>84</xdr:row>
                    <xdr:rowOff>0</xdr:rowOff>
                  </from>
                  <to>
                    <xdr:col>19</xdr:col>
                    <xdr:colOff>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6" r:id="rId17" name="Check Box 22">
              <controlPr defaultSize="0" autoFill="0" autoLine="0" autoPict="0">
                <anchor moveWithCells="1">
                  <from>
                    <xdr:col>21</xdr:col>
                    <xdr:colOff>0</xdr:colOff>
                    <xdr:row>84</xdr:row>
                    <xdr:rowOff>0</xdr:rowOff>
                  </from>
                  <to>
                    <xdr:col>24</xdr:col>
                    <xdr:colOff>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7" r:id="rId18" name="Check Box 23">
              <controlPr defaultSize="0" autoFill="0" autoLine="0" autoPict="0">
                <anchor moveWithCells="1">
                  <from>
                    <xdr:col>24</xdr:col>
                    <xdr:colOff>0</xdr:colOff>
                    <xdr:row>84</xdr:row>
                    <xdr:rowOff>0</xdr:rowOff>
                  </from>
                  <to>
                    <xdr:col>27</xdr:col>
                    <xdr:colOff>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8" r:id="rId19" name="Check Box 24">
              <controlPr defaultSize="0" autoFill="0" autoLine="0" autoPict="0">
                <anchor moveWithCells="1">
                  <from>
                    <xdr:col>9</xdr:col>
                    <xdr:colOff>213360</xdr:colOff>
                    <xdr:row>89</xdr:row>
                    <xdr:rowOff>0</xdr:rowOff>
                  </from>
                  <to>
                    <xdr:col>10</xdr:col>
                    <xdr:colOff>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9" r:id="rId20" name="Check Box 25">
              <controlPr defaultSize="0" autoFill="0" autoLine="0" autoPict="0">
                <anchor moveWithCells="1">
                  <from>
                    <xdr:col>9</xdr:col>
                    <xdr:colOff>0</xdr:colOff>
                    <xdr:row>84</xdr:row>
                    <xdr:rowOff>0</xdr:rowOff>
                  </from>
                  <to>
                    <xdr:col>11</xdr:col>
                    <xdr:colOff>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0" r:id="rId21" name="Check Box 26">
              <controlPr defaultSize="0" autoFill="0" autoLine="0" autoPict="0">
                <anchor moveWithCells="1">
                  <from>
                    <xdr:col>18</xdr:col>
                    <xdr:colOff>0</xdr:colOff>
                    <xdr:row>84</xdr:row>
                    <xdr:rowOff>0</xdr:rowOff>
                  </from>
                  <to>
                    <xdr:col>21</xdr:col>
                    <xdr:colOff>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1" r:id="rId22" name="Check Box 27">
              <controlPr defaultSize="0" autoFill="0" autoLine="0" autoPict="0">
                <anchor moveWithCells="1">
                  <from>
                    <xdr:col>9</xdr:col>
                    <xdr:colOff>213360</xdr:colOff>
                    <xdr:row>96</xdr:row>
                    <xdr:rowOff>0</xdr:rowOff>
                  </from>
                  <to>
                    <xdr:col>10</xdr:col>
                    <xdr:colOff>0</xdr:colOff>
                    <xdr:row>97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2" r:id="rId23" name="Check Box 28">
              <controlPr defaultSize="0" autoFill="0" autoLine="0" autoPict="0">
                <anchor moveWithCells="1">
                  <from>
                    <xdr:col>9</xdr:col>
                    <xdr:colOff>213360</xdr:colOff>
                    <xdr:row>90</xdr:row>
                    <xdr:rowOff>0</xdr:rowOff>
                  </from>
                  <to>
                    <xdr:col>10</xdr:col>
                    <xdr:colOff>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3" r:id="rId24" name="Check Box 29">
              <controlPr defaultSize="0" autoFill="0" autoLine="0" autoPict="0">
                <anchor moveWithCells="1">
                  <from>
                    <xdr:col>9</xdr:col>
                    <xdr:colOff>213360</xdr:colOff>
                    <xdr:row>96</xdr:row>
                    <xdr:rowOff>0</xdr:rowOff>
                  </from>
                  <to>
                    <xdr:col>10</xdr:col>
                    <xdr:colOff>0</xdr:colOff>
                    <xdr:row>97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4" r:id="rId25" name="Check Box 30">
              <controlPr defaultSize="0" autoFill="0" autoLine="0" autoPict="0">
                <anchor moveWithCells="1">
                  <from>
                    <xdr:col>9</xdr:col>
                    <xdr:colOff>213360</xdr:colOff>
                    <xdr:row>96</xdr:row>
                    <xdr:rowOff>0</xdr:rowOff>
                  </from>
                  <to>
                    <xdr:col>10</xdr:col>
                    <xdr:colOff>0</xdr:colOff>
                    <xdr:row>97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5" r:id="rId26" name="Check Box 31">
              <controlPr defaultSize="0" autoFill="0" autoLine="0" autoPict="0">
                <anchor moveWithCells="1">
                  <from>
                    <xdr:col>9</xdr:col>
                    <xdr:colOff>213360</xdr:colOff>
                    <xdr:row>99</xdr:row>
                    <xdr:rowOff>0</xdr:rowOff>
                  </from>
                  <to>
                    <xdr:col>10</xdr:col>
                    <xdr:colOff>0</xdr:colOff>
                    <xdr:row>100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7" r:id="rId27" name="Check Box 33">
              <controlPr defaultSize="0" autoFill="0" autoLine="0" autoPict="0">
                <anchor moveWithCells="1">
                  <from>
                    <xdr:col>9</xdr:col>
                    <xdr:colOff>213360</xdr:colOff>
                    <xdr:row>90</xdr:row>
                    <xdr:rowOff>0</xdr:rowOff>
                  </from>
                  <to>
                    <xdr:col>10</xdr:col>
                    <xdr:colOff>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8" r:id="rId28" name="Check Box 34">
              <controlPr defaultSize="0" autoFill="0" autoLine="0" autoPict="0">
                <anchor moveWithCells="1">
                  <from>
                    <xdr:col>21</xdr:col>
                    <xdr:colOff>213360</xdr:colOff>
                    <xdr:row>90</xdr:row>
                    <xdr:rowOff>0</xdr:rowOff>
                  </from>
                  <to>
                    <xdr:col>22</xdr:col>
                    <xdr:colOff>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9" r:id="rId29" name="Check Box 35">
              <controlPr defaultSize="0" autoFill="0" autoLine="0" autoPict="0">
                <anchor moveWithCells="1">
                  <from>
                    <xdr:col>26</xdr:col>
                    <xdr:colOff>213360</xdr:colOff>
                    <xdr:row>90</xdr:row>
                    <xdr:rowOff>0</xdr:rowOff>
                  </from>
                  <to>
                    <xdr:col>27</xdr:col>
                    <xdr:colOff>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0" r:id="rId30" name="Check Box 36">
              <controlPr defaultSize="0" autoFill="0" autoLine="0" autoPict="0">
                <anchor moveWithCells="1">
                  <from>
                    <xdr:col>21</xdr:col>
                    <xdr:colOff>213360</xdr:colOff>
                    <xdr:row>102</xdr:row>
                    <xdr:rowOff>0</xdr:rowOff>
                  </from>
                  <to>
                    <xdr:col>22</xdr:col>
                    <xdr:colOff>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1" r:id="rId31" name="Check Box 37">
              <controlPr defaultSize="0" autoFill="0" autoLine="0" autoPict="0">
                <anchor moveWithCells="1">
                  <from>
                    <xdr:col>9</xdr:col>
                    <xdr:colOff>213360</xdr:colOff>
                    <xdr:row>102</xdr:row>
                    <xdr:rowOff>0</xdr:rowOff>
                  </from>
                  <to>
                    <xdr:col>10</xdr:col>
                    <xdr:colOff>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4" r:id="rId32" name="Check Box 40">
              <controlPr defaultSize="0" autoFill="0" autoLine="0" autoPict="0">
                <anchor moveWithCells="1">
                  <from>
                    <xdr:col>9</xdr:col>
                    <xdr:colOff>213360</xdr:colOff>
                    <xdr:row>90</xdr:row>
                    <xdr:rowOff>0</xdr:rowOff>
                  </from>
                  <to>
                    <xdr:col>10</xdr:col>
                    <xdr:colOff>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5" r:id="rId33" name="Check Box 41">
              <controlPr defaultSize="0" autoFill="0" autoLine="0" autoPict="0">
                <anchor moveWithCells="1">
                  <from>
                    <xdr:col>9</xdr:col>
                    <xdr:colOff>213360</xdr:colOff>
                    <xdr:row>102</xdr:row>
                    <xdr:rowOff>0</xdr:rowOff>
                  </from>
                  <to>
                    <xdr:col>10</xdr:col>
                    <xdr:colOff>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6" r:id="rId34" name="Check Box 42">
              <controlPr defaultSize="0" autoFill="0" autoLine="0" autoPict="0">
                <anchor moveWithCells="1">
                  <from>
                    <xdr:col>21</xdr:col>
                    <xdr:colOff>0</xdr:colOff>
                    <xdr:row>90</xdr:row>
                    <xdr:rowOff>0</xdr:rowOff>
                  </from>
                  <to>
                    <xdr:col>27</xdr:col>
                    <xdr:colOff>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7" r:id="rId35" name="Check Box 43">
              <controlPr defaultSize="0" autoFill="0" autoLine="0" autoPict="0">
                <anchor moveWithCells="1">
                  <from>
                    <xdr:col>9</xdr:col>
                    <xdr:colOff>0</xdr:colOff>
                    <xdr:row>90</xdr:row>
                    <xdr:rowOff>0</xdr:rowOff>
                  </from>
                  <to>
                    <xdr:col>15</xdr:col>
                    <xdr:colOff>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8" r:id="rId36" name="Check Box 44">
              <controlPr defaultSize="0" autoFill="0" autoLine="0" autoPict="0">
                <anchor moveWithCells="1">
                  <from>
                    <xdr:col>9</xdr:col>
                    <xdr:colOff>0</xdr:colOff>
                    <xdr:row>90</xdr:row>
                    <xdr:rowOff>228600</xdr:rowOff>
                  </from>
                  <to>
                    <xdr:col>14</xdr:col>
                    <xdr:colOff>198120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9" r:id="rId37" name="Check Box 45">
              <controlPr defaultSize="0" autoFill="0" autoLine="0" autoPict="0">
                <anchor moveWithCells="1">
                  <from>
                    <xdr:col>9</xdr:col>
                    <xdr:colOff>0</xdr:colOff>
                    <xdr:row>92</xdr:row>
                    <xdr:rowOff>0</xdr:rowOff>
                  </from>
                  <to>
                    <xdr:col>15</xdr:col>
                    <xdr:colOff>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0" r:id="rId38" name="Check Box 46">
              <controlPr defaultSize="0" autoFill="0" autoLine="0" autoPict="0">
                <anchor moveWithCells="1">
                  <from>
                    <xdr:col>21</xdr:col>
                    <xdr:colOff>0</xdr:colOff>
                    <xdr:row>91</xdr:row>
                    <xdr:rowOff>0</xdr:rowOff>
                  </from>
                  <to>
                    <xdr:col>27</xdr:col>
                    <xdr:colOff>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1" r:id="rId39" name="Check Box 47">
              <controlPr defaultSize="0" autoFill="0" autoLine="0" autoPict="0">
                <anchor moveWithCells="1">
                  <from>
                    <xdr:col>9</xdr:col>
                    <xdr:colOff>0</xdr:colOff>
                    <xdr:row>96</xdr:row>
                    <xdr:rowOff>0</xdr:rowOff>
                  </from>
                  <to>
                    <xdr:col>13</xdr:col>
                    <xdr:colOff>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3" r:id="rId40" name="Check Box 49">
              <controlPr defaultSize="0" autoFill="0" autoLine="0" autoPict="0">
                <anchor moveWithCells="1">
                  <from>
                    <xdr:col>9</xdr:col>
                    <xdr:colOff>0</xdr:colOff>
                    <xdr:row>98</xdr:row>
                    <xdr:rowOff>0</xdr:rowOff>
                  </from>
                  <to>
                    <xdr:col>13</xdr:col>
                    <xdr:colOff>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4" r:id="rId41" name="Check Box 50">
              <controlPr defaultSize="0" autoFill="0" autoLine="0" autoPict="0">
                <anchor moveWithCells="1">
                  <from>
                    <xdr:col>9</xdr:col>
                    <xdr:colOff>0</xdr:colOff>
                    <xdr:row>100</xdr:row>
                    <xdr:rowOff>0</xdr:rowOff>
                  </from>
                  <to>
                    <xdr:col>13</xdr:col>
                    <xdr:colOff>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5" r:id="rId42" name="Check Box 51">
              <controlPr defaultSize="0" autoFill="0" autoLine="0" autoPict="0">
                <anchor moveWithCells="1">
                  <from>
                    <xdr:col>9</xdr:col>
                    <xdr:colOff>0</xdr:colOff>
                    <xdr:row>99</xdr:row>
                    <xdr:rowOff>0</xdr:rowOff>
                  </from>
                  <to>
                    <xdr:col>13</xdr:col>
                    <xdr:colOff>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6" r:id="rId43" name="Check Box 52">
              <controlPr defaultSize="0" autoFill="0" autoLine="0" autoPict="0">
                <anchor moveWithCells="1">
                  <from>
                    <xdr:col>9</xdr:col>
                    <xdr:colOff>0</xdr:colOff>
                    <xdr:row>85</xdr:row>
                    <xdr:rowOff>0</xdr:rowOff>
                  </from>
                  <to>
                    <xdr:col>13</xdr:col>
                    <xdr:colOff>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7" r:id="rId44" name="Check Box 53">
              <controlPr defaultSize="0" autoFill="0" autoLine="0" autoPict="0">
                <anchor moveWithCells="1">
                  <from>
                    <xdr:col>9</xdr:col>
                    <xdr:colOff>0</xdr:colOff>
                    <xdr:row>86</xdr:row>
                    <xdr:rowOff>0</xdr:rowOff>
                  </from>
                  <to>
                    <xdr:col>24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8" r:id="rId45" name="Check Box 54">
              <controlPr defaultSize="0" autoFill="0" autoLine="0" autoPict="0">
                <anchor moveWithCells="1">
                  <from>
                    <xdr:col>9</xdr:col>
                    <xdr:colOff>0</xdr:colOff>
                    <xdr:row>87</xdr:row>
                    <xdr:rowOff>0</xdr:rowOff>
                  </from>
                  <to>
                    <xdr:col>19</xdr:col>
                    <xdr:colOff>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9" r:id="rId46" name="Check Box 55">
              <controlPr defaultSize="0" autoFill="0" autoLine="0" autoPict="0">
                <anchor moveWithCells="1">
                  <from>
                    <xdr:col>15</xdr:col>
                    <xdr:colOff>0</xdr:colOff>
                    <xdr:row>85</xdr:row>
                    <xdr:rowOff>0</xdr:rowOff>
                  </from>
                  <to>
                    <xdr:col>19</xdr:col>
                    <xdr:colOff>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0" r:id="rId47" name="Check Box 56">
              <controlPr defaultSize="0" autoFill="0" autoLine="0" autoPict="0">
                <anchor moveWithCells="1">
                  <from>
                    <xdr:col>21</xdr:col>
                    <xdr:colOff>0</xdr:colOff>
                    <xdr:row>85</xdr:row>
                    <xdr:rowOff>0</xdr:rowOff>
                  </from>
                  <to>
                    <xdr:col>26</xdr:col>
                    <xdr:colOff>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1" r:id="rId48" name="Check Box 57">
              <controlPr defaultSize="0" autoFill="0" autoLine="0" autoPict="0">
                <anchor moveWithCells="1">
                  <from>
                    <xdr:col>9</xdr:col>
                    <xdr:colOff>0</xdr:colOff>
                    <xdr:row>88</xdr:row>
                    <xdr:rowOff>0</xdr:rowOff>
                  </from>
                  <to>
                    <xdr:col>13</xdr:col>
                    <xdr:colOff>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4" r:id="rId49" name="Check Box 60">
              <controlPr defaultSize="0" autoFill="0" autoLine="0" autoPict="0">
                <anchor moveWithCells="1">
                  <from>
                    <xdr:col>9</xdr:col>
                    <xdr:colOff>0</xdr:colOff>
                    <xdr:row>93</xdr:row>
                    <xdr:rowOff>0</xdr:rowOff>
                  </from>
                  <to>
                    <xdr:col>13</xdr:col>
                    <xdr:colOff>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5" r:id="rId50" name="Check Box 61">
              <controlPr defaultSize="0" autoFill="0" autoLine="0" autoPict="0">
                <anchor moveWithCells="1">
                  <from>
                    <xdr:col>27</xdr:col>
                    <xdr:colOff>0</xdr:colOff>
                    <xdr:row>97</xdr:row>
                    <xdr:rowOff>0</xdr:rowOff>
                  </from>
                  <to>
                    <xdr:col>29</xdr:col>
                    <xdr:colOff>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6" r:id="rId51" name="Check Box 62">
              <controlPr defaultSize="0" autoFill="0" autoLine="0" autoPict="0">
                <anchor moveWithCells="1">
                  <from>
                    <xdr:col>23</xdr:col>
                    <xdr:colOff>0</xdr:colOff>
                    <xdr:row>97</xdr:row>
                    <xdr:rowOff>0</xdr:rowOff>
                  </from>
                  <to>
                    <xdr:col>25</xdr:col>
                    <xdr:colOff>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7" r:id="rId52" name="Check Box 63">
              <controlPr defaultSize="0" autoFill="0" autoLine="0" autoPict="0">
                <anchor moveWithCells="1">
                  <from>
                    <xdr:col>12</xdr:col>
                    <xdr:colOff>0</xdr:colOff>
                    <xdr:row>25</xdr:row>
                    <xdr:rowOff>0</xdr:rowOff>
                  </from>
                  <to>
                    <xdr:col>19</xdr:col>
                    <xdr:colOff>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8" r:id="rId53" name="Check Box 64">
              <controlPr defaultSize="0" autoFill="0" autoLine="0" autoPict="0">
                <anchor moveWithCells="1">
                  <from>
                    <xdr:col>19</xdr:col>
                    <xdr:colOff>0</xdr:colOff>
                    <xdr:row>25</xdr:row>
                    <xdr:rowOff>0</xdr:rowOff>
                  </from>
                  <to>
                    <xdr:col>22</xdr:col>
                    <xdr:colOff>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9" r:id="rId54" name="Check Box 65">
              <controlPr defaultSize="0" autoFill="0" autoLine="0" autoPict="0">
                <anchor moveWithCells="1">
                  <from>
                    <xdr:col>22</xdr:col>
                    <xdr:colOff>0</xdr:colOff>
                    <xdr:row>25</xdr:row>
                    <xdr:rowOff>0</xdr:rowOff>
                  </from>
                  <to>
                    <xdr:col>26</xdr:col>
                    <xdr:colOff>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0" r:id="rId55" name="Check Box 66">
              <controlPr defaultSize="0" autoFill="0" autoLine="0" autoPict="0">
                <anchor moveWithCells="1">
                  <from>
                    <xdr:col>9</xdr:col>
                    <xdr:colOff>7620</xdr:colOff>
                    <xdr:row>25</xdr:row>
                    <xdr:rowOff>0</xdr:rowOff>
                  </from>
                  <to>
                    <xdr:col>12</xdr:col>
                    <xdr:colOff>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1" r:id="rId56" name="Check Box 67">
              <controlPr defaultSize="0" autoFill="0" autoLine="0" autoPict="0">
                <anchor moveWithCells="1">
                  <from>
                    <xdr:col>26</xdr:col>
                    <xdr:colOff>0</xdr:colOff>
                    <xdr:row>25</xdr:row>
                    <xdr:rowOff>0</xdr:rowOff>
                  </from>
                  <to>
                    <xdr:col>30</xdr:col>
                    <xdr:colOff>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2" r:id="rId57" name="Check Box 68">
              <controlPr defaultSize="0" autoFill="0" autoLine="0" autoPict="0">
                <anchor moveWithCells="1">
                  <from>
                    <xdr:col>9</xdr:col>
                    <xdr:colOff>0</xdr:colOff>
                    <xdr:row>39</xdr:row>
                    <xdr:rowOff>0</xdr:rowOff>
                  </from>
                  <to>
                    <xdr:col>11</xdr:col>
                    <xdr:colOff>99060</xdr:colOff>
                    <xdr:row>42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3" r:id="rId58" name="Check Box 69">
              <controlPr defaultSize="0" autoFill="0" autoLine="0" autoPict="0">
                <anchor moveWithCells="1">
                  <from>
                    <xdr:col>12</xdr:col>
                    <xdr:colOff>190500</xdr:colOff>
                    <xdr:row>39</xdr:row>
                    <xdr:rowOff>0</xdr:rowOff>
                  </from>
                  <to>
                    <xdr:col>14</xdr:col>
                    <xdr:colOff>144780</xdr:colOff>
                    <xdr:row>42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4" r:id="rId59" name="Check Box 70">
              <controlPr defaultSize="0" autoFill="0" autoLine="0" autoPict="0">
                <anchor moveWithCells="1">
                  <from>
                    <xdr:col>24</xdr:col>
                    <xdr:colOff>76200</xdr:colOff>
                    <xdr:row>40</xdr:row>
                    <xdr:rowOff>22860</xdr:rowOff>
                  </from>
                  <to>
                    <xdr:col>26</xdr:col>
                    <xdr:colOff>76200</xdr:colOff>
                    <xdr:row>42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5" r:id="rId60" name="Check Box 71">
              <controlPr defaultSize="0" autoFill="0" autoLine="0" autoPict="0">
                <anchor moveWithCells="1">
                  <from>
                    <xdr:col>9</xdr:col>
                    <xdr:colOff>0</xdr:colOff>
                    <xdr:row>48</xdr:row>
                    <xdr:rowOff>0</xdr:rowOff>
                  </from>
                  <to>
                    <xdr:col>11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6" r:id="rId61" name="Check Box 72">
              <controlPr defaultSize="0" autoFill="0" autoLine="0" autoPict="0">
                <anchor moveWithCells="1">
                  <from>
                    <xdr:col>9</xdr:col>
                    <xdr:colOff>0</xdr:colOff>
                    <xdr:row>50</xdr:row>
                    <xdr:rowOff>0</xdr:rowOff>
                  </from>
                  <to>
                    <xdr:col>11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7" r:id="rId62" name="Check Box 73">
              <controlPr defaultSize="0" autoFill="0" autoLine="0" autoPict="0">
                <anchor moveWithCells="1">
                  <from>
                    <xdr:col>9</xdr:col>
                    <xdr:colOff>0</xdr:colOff>
                    <xdr:row>50</xdr:row>
                    <xdr:rowOff>228600</xdr:rowOff>
                  </from>
                  <to>
                    <xdr:col>18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8" r:id="rId63" name="Check Box 74">
              <controlPr defaultSize="0" autoFill="0" autoLine="0" autoPict="0">
                <anchor moveWithCells="1">
                  <from>
                    <xdr:col>9</xdr:col>
                    <xdr:colOff>0</xdr:colOff>
                    <xdr:row>52</xdr:row>
                    <xdr:rowOff>0</xdr:rowOff>
                  </from>
                  <to>
                    <xdr:col>17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1" r:id="rId64" name="Check Box 77">
              <controlPr defaultSize="0" autoFill="0" autoLine="0" autoPict="0">
                <anchor moveWithCells="1">
                  <from>
                    <xdr:col>21</xdr:col>
                    <xdr:colOff>0</xdr:colOff>
                    <xdr:row>92</xdr:row>
                    <xdr:rowOff>0</xdr:rowOff>
                  </from>
                  <to>
                    <xdr:col>29</xdr:col>
                    <xdr:colOff>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4" r:id="rId65" name="Check Box 80">
              <controlPr defaultSize="0" autoFill="0" autoLine="0" autoPict="0">
                <anchor moveWithCells="1">
                  <from>
                    <xdr:col>26</xdr:col>
                    <xdr:colOff>0</xdr:colOff>
                    <xdr:row>45</xdr:row>
                    <xdr:rowOff>0</xdr:rowOff>
                  </from>
                  <to>
                    <xdr:col>29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5" r:id="rId66" name="Check Box 81">
              <controlPr defaultSize="0" autoFill="0" autoLine="0" autoPict="0">
                <anchor moveWithCells="1">
                  <from>
                    <xdr:col>13</xdr:col>
                    <xdr:colOff>213360</xdr:colOff>
                    <xdr:row>45</xdr:row>
                    <xdr:rowOff>228600</xdr:rowOff>
                  </from>
                  <to>
                    <xdr:col>26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6" r:id="rId67" name="Check Box 82">
              <controlPr defaultSize="0" autoFill="0" autoLine="0" autoPict="0">
                <anchor moveWithCells="1">
                  <from>
                    <xdr:col>9</xdr:col>
                    <xdr:colOff>0</xdr:colOff>
                    <xdr:row>47</xdr:row>
                    <xdr:rowOff>0</xdr:rowOff>
                  </from>
                  <to>
                    <xdr:col>23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7" r:id="rId68" name="Check Box 83">
              <controlPr defaultSize="0" autoFill="0" autoLine="0" autoPict="0">
                <anchor moveWithCells="1">
                  <from>
                    <xdr:col>26</xdr:col>
                    <xdr:colOff>0</xdr:colOff>
                    <xdr:row>46</xdr:row>
                    <xdr:rowOff>0</xdr:rowOff>
                  </from>
                  <to>
                    <xdr:col>30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8" r:id="rId69" name="Check Box 84">
              <controlPr defaultSize="0" autoFill="0" autoLine="0" autoPict="0">
                <anchor moveWithCells="1">
                  <from>
                    <xdr:col>14</xdr:col>
                    <xdr:colOff>0</xdr:colOff>
                    <xdr:row>45</xdr:row>
                    <xdr:rowOff>0</xdr:rowOff>
                  </from>
                  <to>
                    <xdr:col>24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9" r:id="rId70" name="Check Box 85">
              <controlPr defaultSize="0" autoFill="0" autoLine="0" autoPict="0">
                <anchor moveWithCells="1">
                  <from>
                    <xdr:col>9</xdr:col>
                    <xdr:colOff>0</xdr:colOff>
                    <xdr:row>44</xdr:row>
                    <xdr:rowOff>0</xdr:rowOff>
                  </from>
                  <to>
                    <xdr:col>18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0" r:id="rId71" name="Check Box 86">
              <controlPr defaultSize="0" autoFill="0" autoLine="0" autoPict="0">
                <anchor moveWithCells="1">
                  <from>
                    <xdr:col>2</xdr:col>
                    <xdr:colOff>0</xdr:colOff>
                    <xdr:row>2</xdr:row>
                    <xdr:rowOff>0</xdr:rowOff>
                  </from>
                  <to>
                    <xdr:col>5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8" r:id="rId72" name="Check Box 134">
              <controlPr defaultSize="0" autoFill="0" autoLine="0" autoPict="0">
                <anchor moveWithCells="1">
                  <from>
                    <xdr:col>9</xdr:col>
                    <xdr:colOff>213360</xdr:colOff>
                    <xdr:row>84</xdr:row>
                    <xdr:rowOff>0</xdr:rowOff>
                  </from>
                  <to>
                    <xdr:col>10</xdr:col>
                    <xdr:colOff>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1" r:id="rId73" name="Check Box 137">
              <controlPr defaultSize="0" autoFill="0" autoLine="0" autoPict="0">
                <anchor moveWithCells="1">
                  <from>
                    <xdr:col>18</xdr:col>
                    <xdr:colOff>213360</xdr:colOff>
                    <xdr:row>84</xdr:row>
                    <xdr:rowOff>0</xdr:rowOff>
                  </from>
                  <to>
                    <xdr:col>19</xdr:col>
                    <xdr:colOff>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2" r:id="rId74" name="Check Box 138">
              <controlPr defaultSize="0" autoFill="0" autoLine="0" autoPict="0">
                <anchor moveWithCells="1">
                  <from>
                    <xdr:col>9</xdr:col>
                    <xdr:colOff>0</xdr:colOff>
                    <xdr:row>94</xdr:row>
                    <xdr:rowOff>0</xdr:rowOff>
                  </from>
                  <to>
                    <xdr:col>11</xdr:col>
                    <xdr:colOff>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3" r:id="rId75" name="Check Box 139">
              <controlPr defaultSize="0" autoFill="0" autoLine="0" autoPict="0">
                <anchor moveWithCells="1">
                  <from>
                    <xdr:col>9</xdr:col>
                    <xdr:colOff>0</xdr:colOff>
                    <xdr:row>94</xdr:row>
                    <xdr:rowOff>0</xdr:rowOff>
                  </from>
                  <to>
                    <xdr:col>11</xdr:col>
                    <xdr:colOff>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4" r:id="rId76" name="Check Box 140">
              <controlPr defaultSize="0" autoFill="0" autoLine="0" autoPict="0">
                <anchor moveWithCells="1">
                  <from>
                    <xdr:col>15</xdr:col>
                    <xdr:colOff>0</xdr:colOff>
                    <xdr:row>94</xdr:row>
                    <xdr:rowOff>0</xdr:rowOff>
                  </from>
                  <to>
                    <xdr:col>17</xdr:col>
                    <xdr:colOff>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5" r:id="rId77" name="Check Box 141">
              <controlPr defaultSize="0" autoFill="0" autoLine="0" autoPict="0">
                <anchor moveWithCells="1">
                  <from>
                    <xdr:col>15</xdr:col>
                    <xdr:colOff>0</xdr:colOff>
                    <xdr:row>94</xdr:row>
                    <xdr:rowOff>0</xdr:rowOff>
                  </from>
                  <to>
                    <xdr:col>17</xdr:col>
                    <xdr:colOff>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8" r:id="rId78" name="Check Box 154">
              <controlPr defaultSize="0" autoFill="0" autoLine="0" autoPict="0">
                <anchor moveWithCells="1">
                  <from>
                    <xdr:col>9</xdr:col>
                    <xdr:colOff>0</xdr:colOff>
                    <xdr:row>54</xdr:row>
                    <xdr:rowOff>0</xdr:rowOff>
                  </from>
                  <to>
                    <xdr:col>19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9" r:id="rId79" name="Check Box 155">
              <controlPr defaultSize="0" autoFill="0" autoLine="0" autoPict="0">
                <anchor moveWithCells="1">
                  <from>
                    <xdr:col>9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0" r:id="rId80" name="Check Box 156">
              <controlPr defaultSize="0" autoFill="0" autoLine="0" autoPict="0">
                <anchor moveWithCells="1">
                  <from>
                    <xdr:col>9</xdr:col>
                    <xdr:colOff>7620</xdr:colOff>
                    <xdr:row>63</xdr:row>
                    <xdr:rowOff>0</xdr:rowOff>
                  </from>
                  <to>
                    <xdr:col>15</xdr:col>
                    <xdr:colOff>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1" r:id="rId81" name="Check Box 157">
              <controlPr defaultSize="0" autoFill="0" autoLine="0" autoPict="0">
                <anchor moveWithCells="1">
                  <from>
                    <xdr:col>14</xdr:col>
                    <xdr:colOff>213360</xdr:colOff>
                    <xdr:row>63</xdr:row>
                    <xdr:rowOff>0</xdr:rowOff>
                  </from>
                  <to>
                    <xdr:col>22</xdr:col>
                    <xdr:colOff>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2" r:id="rId82" name="Check Box 158">
              <controlPr defaultSize="0" autoFill="0" autoLine="0" autoPict="0">
                <anchor moveWithCells="1">
                  <from>
                    <xdr:col>15</xdr:col>
                    <xdr:colOff>0</xdr:colOff>
                    <xdr:row>65</xdr:row>
                    <xdr:rowOff>0</xdr:rowOff>
                  </from>
                  <to>
                    <xdr:col>23</xdr:col>
                    <xdr:colOff>22860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3" r:id="rId83" name="Check Box 159">
              <controlPr defaultSize="0" autoFill="0" autoLine="0" autoPict="0">
                <anchor moveWithCells="1">
                  <from>
                    <xdr:col>9</xdr:col>
                    <xdr:colOff>0</xdr:colOff>
                    <xdr:row>65</xdr:row>
                    <xdr:rowOff>0</xdr:rowOff>
                  </from>
                  <to>
                    <xdr:col>14</xdr:col>
                    <xdr:colOff>121920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4" r:id="rId84" name="Check Box 160">
              <controlPr defaultSize="0" autoFill="0" autoLine="0" autoPict="0">
                <anchor moveWithCells="1">
                  <from>
                    <xdr:col>9</xdr:col>
                    <xdr:colOff>0</xdr:colOff>
                    <xdr:row>67</xdr:row>
                    <xdr:rowOff>0</xdr:rowOff>
                  </from>
                  <to>
                    <xdr:col>19</xdr:col>
                    <xdr:colOff>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5" r:id="rId85" name="Check Box 161">
              <controlPr defaultSize="0" autoFill="0" autoLine="0" autoPict="0">
                <anchor moveWithCells="1">
                  <from>
                    <xdr:col>9</xdr:col>
                    <xdr:colOff>0</xdr:colOff>
                    <xdr:row>70</xdr:row>
                    <xdr:rowOff>228600</xdr:rowOff>
                  </from>
                  <to>
                    <xdr:col>20</xdr:col>
                    <xdr:colOff>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6" r:id="rId86" name="Check Box 162">
              <controlPr defaultSize="0" autoFill="0" autoLine="0" autoPict="0">
                <anchor moveWithCells="1">
                  <from>
                    <xdr:col>9</xdr:col>
                    <xdr:colOff>0</xdr:colOff>
                    <xdr:row>58</xdr:row>
                    <xdr:rowOff>0</xdr:rowOff>
                  </from>
                  <to>
                    <xdr:col>19</xdr:col>
                    <xdr:colOff>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7" r:id="rId87" name="Check Box 163">
              <controlPr defaultSize="0" autoFill="0" autoLine="0" autoPict="0">
                <anchor moveWithCells="1">
                  <from>
                    <xdr:col>9</xdr:col>
                    <xdr:colOff>0</xdr:colOff>
                    <xdr:row>62</xdr:row>
                    <xdr:rowOff>0</xdr:rowOff>
                  </from>
                  <to>
                    <xdr:col>20</xdr:col>
                    <xdr:colOff>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8" r:id="rId88" name="Check Box 164">
              <controlPr defaultSize="0" autoFill="0" autoLine="0" autoPict="0">
                <anchor moveWithCells="1">
                  <from>
                    <xdr:col>23</xdr:col>
                    <xdr:colOff>0</xdr:colOff>
                    <xdr:row>61</xdr:row>
                    <xdr:rowOff>0</xdr:rowOff>
                  </from>
                  <to>
                    <xdr:col>25</xdr:col>
                    <xdr:colOff>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9" r:id="rId89" name="Check Box 165">
              <controlPr defaultSize="0" autoFill="0" autoLine="0" autoPict="0">
                <anchor moveWithCells="1">
                  <from>
                    <xdr:col>27</xdr:col>
                    <xdr:colOff>0</xdr:colOff>
                    <xdr:row>61</xdr:row>
                    <xdr:rowOff>0</xdr:rowOff>
                  </from>
                  <to>
                    <xdr:col>29</xdr:col>
                    <xdr:colOff>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5" r:id="rId90" name="Check Box 171">
              <controlPr defaultSize="0" autoFill="0" autoLine="0" autoPict="0">
                <anchor moveWithCells="1">
                  <from>
                    <xdr:col>9</xdr:col>
                    <xdr:colOff>0</xdr:colOff>
                    <xdr:row>88</xdr:row>
                    <xdr:rowOff>182880</xdr:rowOff>
                  </from>
                  <to>
                    <xdr:col>11</xdr:col>
                    <xdr:colOff>0</xdr:colOff>
                    <xdr:row>90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0" r:id="rId91" name="Check Box 176">
              <controlPr defaultSize="0" autoFill="0" autoLine="0" autoPict="0">
                <anchor moveWithCells="1">
                  <from>
                    <xdr:col>14</xdr:col>
                    <xdr:colOff>160020</xdr:colOff>
                    <xdr:row>88</xdr:row>
                    <xdr:rowOff>175260</xdr:rowOff>
                  </from>
                  <to>
                    <xdr:col>16</xdr:col>
                    <xdr:colOff>160020</xdr:colOff>
                    <xdr:row>90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5" r:id="rId92" name="Check Box 181">
              <controlPr defaultSize="0" autoFill="0" autoLine="0" autoPict="0">
                <anchor moveWithCells="1">
                  <from>
                    <xdr:col>8</xdr:col>
                    <xdr:colOff>198120</xdr:colOff>
                    <xdr:row>40</xdr:row>
                    <xdr:rowOff>182880</xdr:rowOff>
                  </from>
                  <to>
                    <xdr:col>10</xdr:col>
                    <xdr:colOff>198120</xdr:colOff>
                    <xdr:row>44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FF00"/>
  </sheetPr>
  <dimension ref="A1:BN107"/>
  <sheetViews>
    <sheetView view="pageBreakPreview" zoomScaleNormal="145" zoomScaleSheetLayoutView="100" zoomScalePageLayoutView="70" workbookViewId="0">
      <selection activeCell="A2" sqref="A2"/>
    </sheetView>
  </sheetViews>
  <sheetFormatPr defaultColWidth="2.69921875" defaultRowHeight="13.2" x14ac:dyDescent="0.45"/>
  <cols>
    <col min="1" max="1" width="2.69921875" style="106" customWidth="1"/>
    <col min="2" max="16384" width="2.69921875" style="106"/>
  </cols>
  <sheetData>
    <row r="1" spans="1:31" ht="18" customHeight="1" x14ac:dyDescent="0.45">
      <c r="A1" s="106" t="s">
        <v>356</v>
      </c>
      <c r="V1" s="120" t="s">
        <v>141</v>
      </c>
      <c r="W1" s="120"/>
      <c r="X1" s="121"/>
      <c r="Y1" s="180"/>
      <c r="Z1" s="181"/>
      <c r="AA1" s="181"/>
      <c r="AB1" s="181"/>
      <c r="AC1" s="181"/>
      <c r="AD1" s="181"/>
      <c r="AE1" s="182"/>
    </row>
    <row r="2" spans="1:31" ht="18" customHeight="1" x14ac:dyDescent="0.45">
      <c r="B2" s="113"/>
      <c r="C2" s="109"/>
      <c r="D2" s="109"/>
      <c r="E2" s="109"/>
      <c r="F2" s="109"/>
      <c r="G2" s="109"/>
      <c r="H2" s="109"/>
      <c r="I2" s="114"/>
      <c r="J2" s="109"/>
      <c r="K2" s="109"/>
      <c r="L2" s="109" t="s">
        <v>139</v>
      </c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AE2" s="112"/>
    </row>
    <row r="3" spans="1:31" ht="18" customHeight="1" x14ac:dyDescent="0.45">
      <c r="B3" s="116"/>
      <c r="C3" s="117"/>
      <c r="D3" s="117" t="s">
        <v>316</v>
      </c>
      <c r="E3" s="117"/>
      <c r="F3" s="117"/>
      <c r="G3" s="117"/>
      <c r="H3" s="117"/>
      <c r="I3" s="117"/>
      <c r="AE3" s="112"/>
    </row>
    <row r="4" spans="1:31" ht="18" customHeight="1" x14ac:dyDescent="0.45">
      <c r="B4" s="111"/>
      <c r="R4" s="179"/>
      <c r="S4" s="179"/>
      <c r="T4" s="180"/>
      <c r="U4" s="181"/>
      <c r="V4" s="181"/>
      <c r="W4" s="182"/>
      <c r="X4" s="105" t="s">
        <v>11</v>
      </c>
      <c r="Y4" s="180"/>
      <c r="Z4" s="182"/>
      <c r="AA4" s="105" t="s">
        <v>12</v>
      </c>
      <c r="AB4" s="180"/>
      <c r="AC4" s="182"/>
      <c r="AD4" s="105" t="s">
        <v>13</v>
      </c>
      <c r="AE4" s="112"/>
    </row>
    <row r="5" spans="1:31" ht="18" customHeight="1" x14ac:dyDescent="0.45">
      <c r="B5" s="111"/>
      <c r="C5" s="106" t="s">
        <v>214</v>
      </c>
      <c r="AE5" s="112"/>
    </row>
    <row r="6" spans="1:31" ht="18" customHeight="1" x14ac:dyDescent="0.45">
      <c r="B6" s="111"/>
      <c r="K6" s="183" t="s">
        <v>36</v>
      </c>
      <c r="L6" s="183"/>
      <c r="M6" s="183"/>
      <c r="O6" s="183" t="s">
        <v>37</v>
      </c>
      <c r="P6" s="183"/>
      <c r="Q6" s="183"/>
      <c r="R6" s="183"/>
      <c r="S6" s="183"/>
      <c r="T6" s="183"/>
      <c r="U6" s="183"/>
      <c r="W6" s="183" t="s">
        <v>38</v>
      </c>
      <c r="X6" s="183"/>
      <c r="Y6" s="183"/>
      <c r="AE6" s="112"/>
    </row>
    <row r="7" spans="1:31" ht="18" customHeight="1" x14ac:dyDescent="0.45">
      <c r="B7" s="111"/>
      <c r="J7" s="179" t="s">
        <v>68</v>
      </c>
      <c r="K7" s="179"/>
      <c r="L7" s="179"/>
      <c r="M7" s="180"/>
      <c r="N7" s="181"/>
      <c r="O7" s="181"/>
      <c r="P7" s="181"/>
      <c r="Q7" s="181"/>
      <c r="R7" s="181"/>
      <c r="S7" s="181"/>
      <c r="T7" s="182"/>
      <c r="AE7" s="112"/>
    </row>
    <row r="8" spans="1:31" ht="15.6" customHeight="1" x14ac:dyDescent="0.45">
      <c r="B8" s="111"/>
      <c r="J8" s="189" t="s">
        <v>327</v>
      </c>
      <c r="K8" s="189"/>
      <c r="L8" s="190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12"/>
    </row>
    <row r="9" spans="1:31" ht="9" customHeight="1" x14ac:dyDescent="0.45">
      <c r="B9" s="111"/>
      <c r="J9" s="189"/>
      <c r="K9" s="189"/>
      <c r="L9" s="190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12"/>
    </row>
    <row r="10" spans="1:31" ht="13.95" customHeight="1" x14ac:dyDescent="0.45">
      <c r="B10" s="111"/>
      <c r="J10" s="189"/>
      <c r="K10" s="189"/>
      <c r="L10" s="190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  <c r="Z10" s="178"/>
      <c r="AA10" s="178"/>
      <c r="AB10" s="178"/>
      <c r="AC10" s="178"/>
      <c r="AD10" s="178"/>
      <c r="AE10" s="112"/>
    </row>
    <row r="11" spans="1:31" ht="9" customHeight="1" x14ac:dyDescent="0.45">
      <c r="B11" s="111"/>
      <c r="J11" s="189"/>
      <c r="K11" s="189"/>
      <c r="L11" s="190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  <c r="AD11" s="178"/>
      <c r="AE11" s="112"/>
    </row>
    <row r="12" spans="1:31" ht="18" customHeight="1" x14ac:dyDescent="0.45">
      <c r="B12" s="111"/>
      <c r="J12" s="183" t="s">
        <v>149</v>
      </c>
      <c r="K12" s="183"/>
      <c r="L12" s="183"/>
      <c r="M12" s="183"/>
      <c r="N12" s="183"/>
      <c r="O12" s="183"/>
      <c r="P12" s="183"/>
      <c r="Q12" s="178"/>
      <c r="R12" s="178"/>
      <c r="S12" s="178"/>
      <c r="T12" s="178"/>
      <c r="U12" s="178"/>
      <c r="V12" s="178"/>
      <c r="W12" s="178"/>
      <c r="X12" s="178"/>
      <c r="Y12" s="178"/>
      <c r="Z12" s="178"/>
      <c r="AA12" s="178"/>
      <c r="AB12" s="178"/>
      <c r="AC12" s="178"/>
      <c r="AD12" s="178"/>
      <c r="AE12" s="112"/>
    </row>
    <row r="13" spans="1:31" ht="9" customHeight="1" x14ac:dyDescent="0.45">
      <c r="B13" s="111"/>
      <c r="J13" s="183"/>
      <c r="K13" s="183"/>
      <c r="L13" s="183"/>
      <c r="M13" s="183"/>
      <c r="N13" s="183"/>
      <c r="O13" s="183"/>
      <c r="P13" s="183"/>
      <c r="Q13" s="178"/>
      <c r="R13" s="178"/>
      <c r="S13" s="178"/>
      <c r="T13" s="178"/>
      <c r="U13" s="178"/>
      <c r="V13" s="178"/>
      <c r="W13" s="178"/>
      <c r="X13" s="178"/>
      <c r="Y13" s="178"/>
      <c r="Z13" s="178"/>
      <c r="AA13" s="178"/>
      <c r="AB13" s="178"/>
      <c r="AC13" s="178"/>
      <c r="AD13" s="178"/>
      <c r="AE13" s="112"/>
    </row>
    <row r="14" spans="1:31" ht="18" customHeight="1" x14ac:dyDescent="0.45">
      <c r="B14" s="111"/>
      <c r="J14" s="184" t="s">
        <v>328</v>
      </c>
      <c r="K14" s="185"/>
      <c r="L14" s="185"/>
      <c r="M14" s="185"/>
      <c r="N14" s="185"/>
      <c r="O14" s="185"/>
      <c r="P14" s="185"/>
      <c r="Q14" s="178"/>
      <c r="R14" s="178"/>
      <c r="S14" s="178"/>
      <c r="T14" s="178"/>
      <c r="U14" s="178"/>
      <c r="V14" s="178"/>
      <c r="W14" s="178"/>
      <c r="X14" s="178"/>
      <c r="Y14" s="178"/>
      <c r="Z14" s="178"/>
      <c r="AA14" s="178"/>
      <c r="AB14" s="178"/>
      <c r="AC14" s="178"/>
      <c r="AD14" s="178"/>
      <c r="AE14" s="112"/>
    </row>
    <row r="15" spans="1:31" ht="9" customHeight="1" x14ac:dyDescent="0.45">
      <c r="B15" s="111"/>
      <c r="J15" s="185"/>
      <c r="K15" s="185"/>
      <c r="L15" s="185"/>
      <c r="M15" s="185"/>
      <c r="N15" s="185"/>
      <c r="O15" s="185"/>
      <c r="P15" s="185"/>
      <c r="Q15" s="178"/>
      <c r="R15" s="178"/>
      <c r="S15" s="178"/>
      <c r="T15" s="178"/>
      <c r="U15" s="178"/>
      <c r="V15" s="178"/>
      <c r="W15" s="178"/>
      <c r="X15" s="178"/>
      <c r="Y15" s="178"/>
      <c r="Z15" s="178"/>
      <c r="AA15" s="178"/>
      <c r="AB15" s="178"/>
      <c r="AC15" s="178"/>
      <c r="AD15" s="178"/>
      <c r="AE15" s="112"/>
    </row>
    <row r="16" spans="1:31" ht="18" customHeight="1" x14ac:dyDescent="0.45">
      <c r="B16" s="111"/>
      <c r="J16" s="183" t="s">
        <v>72</v>
      </c>
      <c r="K16" s="183"/>
      <c r="L16" s="183"/>
      <c r="M16" s="183"/>
      <c r="N16" s="183"/>
      <c r="O16" s="183"/>
      <c r="P16" s="183"/>
      <c r="Q16" s="186"/>
      <c r="R16" s="187"/>
      <c r="S16" s="187"/>
      <c r="T16" s="187"/>
      <c r="U16" s="187"/>
      <c r="V16" s="187"/>
      <c r="W16" s="187"/>
      <c r="X16" s="187"/>
      <c r="Y16" s="187"/>
      <c r="Z16" s="187"/>
      <c r="AA16" s="187"/>
      <c r="AB16" s="187"/>
      <c r="AC16" s="187"/>
      <c r="AD16" s="188"/>
      <c r="AE16" s="112"/>
    </row>
    <row r="17" spans="2:31" ht="18" customHeight="1" x14ac:dyDescent="0.45">
      <c r="B17" s="111"/>
      <c r="J17" s="183" t="s">
        <v>69</v>
      </c>
      <c r="K17" s="183"/>
      <c r="L17" s="183"/>
      <c r="M17" s="183"/>
      <c r="N17" s="183"/>
      <c r="O17" s="183"/>
      <c r="P17" s="183"/>
      <c r="Q17" s="191"/>
      <c r="R17" s="192"/>
      <c r="S17" s="192"/>
      <c r="T17" s="192"/>
      <c r="U17" s="192"/>
      <c r="V17" s="192"/>
      <c r="W17" s="192"/>
      <c r="X17" s="192"/>
      <c r="Y17" s="192"/>
      <c r="Z17" s="192"/>
      <c r="AA17" s="192"/>
      <c r="AB17" s="192"/>
      <c r="AC17" s="192"/>
      <c r="AD17" s="193"/>
      <c r="AE17" s="112"/>
    </row>
    <row r="18" spans="2:31" ht="18" customHeight="1" x14ac:dyDescent="0.45">
      <c r="B18" s="111"/>
      <c r="D18" s="183" t="s">
        <v>309</v>
      </c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  <c r="AE18" s="112"/>
    </row>
    <row r="19" spans="2:31" ht="18" customHeight="1" x14ac:dyDescent="0.45">
      <c r="B19" s="110"/>
      <c r="C19" s="194" t="s">
        <v>14</v>
      </c>
      <c r="D19" s="194"/>
      <c r="E19" s="194"/>
      <c r="F19" s="194"/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  <c r="AC19" s="194"/>
      <c r="AD19" s="194"/>
      <c r="AE19" s="118"/>
    </row>
    <row r="20" spans="2:31" ht="18" customHeight="1" x14ac:dyDescent="0.45">
      <c r="B20" s="195" t="s">
        <v>93</v>
      </c>
      <c r="C20" s="196"/>
      <c r="D20" s="201" t="s">
        <v>142</v>
      </c>
      <c r="E20" s="202"/>
      <c r="F20" s="202"/>
      <c r="G20" s="202"/>
      <c r="H20" s="202"/>
      <c r="I20" s="203"/>
      <c r="J20" s="176" t="s">
        <v>15</v>
      </c>
      <c r="K20" s="176"/>
      <c r="L20" s="176"/>
      <c r="M20" s="176"/>
      <c r="N20" s="176"/>
      <c r="O20" s="178"/>
      <c r="P20" s="178"/>
      <c r="Q20" s="178"/>
      <c r="R20" s="178"/>
      <c r="S20" s="178"/>
      <c r="T20" s="178"/>
      <c r="U20" s="178"/>
      <c r="V20" s="178"/>
      <c r="W20" s="178"/>
      <c r="X20" s="178"/>
      <c r="Y20" s="178"/>
      <c r="Z20" s="176" t="s">
        <v>16</v>
      </c>
      <c r="AA20" s="176"/>
      <c r="AB20" s="178"/>
      <c r="AC20" s="178"/>
      <c r="AD20" s="178"/>
      <c r="AE20" s="178"/>
    </row>
    <row r="21" spans="2:31" ht="9.6" customHeight="1" x14ac:dyDescent="0.45">
      <c r="B21" s="197"/>
      <c r="C21" s="198"/>
      <c r="D21" s="204"/>
      <c r="E21" s="205"/>
      <c r="F21" s="205"/>
      <c r="G21" s="205"/>
      <c r="H21" s="205"/>
      <c r="I21" s="206"/>
      <c r="J21" s="176"/>
      <c r="K21" s="176"/>
      <c r="L21" s="176"/>
      <c r="M21" s="176"/>
      <c r="N21" s="176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  <c r="Z21" s="176"/>
      <c r="AA21" s="176"/>
      <c r="AB21" s="178"/>
      <c r="AC21" s="178"/>
      <c r="AD21" s="178"/>
      <c r="AE21" s="178"/>
    </row>
    <row r="22" spans="2:31" ht="15.6" customHeight="1" x14ac:dyDescent="0.45">
      <c r="B22" s="197"/>
      <c r="C22" s="198"/>
      <c r="D22" s="204"/>
      <c r="E22" s="205"/>
      <c r="F22" s="205"/>
      <c r="G22" s="205"/>
      <c r="H22" s="205"/>
      <c r="I22" s="206"/>
      <c r="J22" s="176" t="s">
        <v>140</v>
      </c>
      <c r="K22" s="176"/>
      <c r="L22" s="176"/>
      <c r="M22" s="176"/>
      <c r="N22" s="176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  <c r="Z22" s="178"/>
      <c r="AA22" s="178"/>
      <c r="AB22" s="178"/>
      <c r="AC22" s="178"/>
      <c r="AD22" s="178"/>
      <c r="AE22" s="178"/>
    </row>
    <row r="23" spans="2:31" ht="15" customHeight="1" x14ac:dyDescent="0.45">
      <c r="B23" s="197"/>
      <c r="C23" s="198"/>
      <c r="D23" s="207"/>
      <c r="E23" s="208"/>
      <c r="F23" s="208"/>
      <c r="G23" s="208"/>
      <c r="H23" s="208"/>
      <c r="I23" s="209"/>
      <c r="J23" s="176"/>
      <c r="K23" s="176"/>
      <c r="L23" s="176"/>
      <c r="M23" s="176"/>
      <c r="N23" s="176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  <c r="AC23" s="178"/>
      <c r="AD23" s="178"/>
      <c r="AE23" s="178"/>
    </row>
    <row r="24" spans="2:31" ht="15" customHeight="1" x14ac:dyDescent="0.45">
      <c r="B24" s="197"/>
      <c r="C24" s="198"/>
      <c r="D24" s="210" t="s">
        <v>0</v>
      </c>
      <c r="E24" s="211"/>
      <c r="F24" s="211"/>
      <c r="G24" s="211"/>
      <c r="H24" s="211"/>
      <c r="I24" s="212"/>
      <c r="J24" s="171"/>
      <c r="K24" s="171"/>
      <c r="L24" s="171"/>
      <c r="M24" s="171"/>
      <c r="N24" s="176" t="s">
        <v>215</v>
      </c>
      <c r="O24" s="178"/>
      <c r="P24" s="178"/>
      <c r="Q24" s="178"/>
      <c r="R24" s="178"/>
      <c r="S24" s="178"/>
      <c r="T24" s="178"/>
      <c r="U24" s="178"/>
      <c r="V24" s="178"/>
      <c r="W24" s="178"/>
      <c r="X24" s="178"/>
      <c r="Y24" s="178"/>
      <c r="Z24" s="178"/>
      <c r="AA24" s="178"/>
      <c r="AB24" s="178"/>
      <c r="AC24" s="178"/>
      <c r="AD24" s="178"/>
      <c r="AE24" s="178"/>
    </row>
    <row r="25" spans="2:31" ht="11.4" customHeight="1" x14ac:dyDescent="0.45">
      <c r="B25" s="197"/>
      <c r="C25" s="198"/>
      <c r="D25" s="213"/>
      <c r="E25" s="194"/>
      <c r="F25" s="194"/>
      <c r="G25" s="194"/>
      <c r="H25" s="194"/>
      <c r="I25" s="214"/>
      <c r="J25" s="171"/>
      <c r="K25" s="171"/>
      <c r="L25" s="171"/>
      <c r="M25" s="171"/>
      <c r="N25" s="176"/>
      <c r="O25" s="178"/>
      <c r="P25" s="178"/>
      <c r="Q25" s="178"/>
      <c r="R25" s="178"/>
      <c r="S25" s="178"/>
      <c r="T25" s="178"/>
      <c r="U25" s="178"/>
      <c r="V25" s="178"/>
      <c r="W25" s="178"/>
      <c r="X25" s="178"/>
      <c r="Y25" s="178"/>
      <c r="Z25" s="178"/>
      <c r="AA25" s="178"/>
      <c r="AB25" s="178"/>
      <c r="AC25" s="178"/>
      <c r="AD25" s="178"/>
      <c r="AE25" s="178"/>
    </row>
    <row r="26" spans="2:31" ht="18" customHeight="1" x14ac:dyDescent="0.45">
      <c r="B26" s="197"/>
      <c r="C26" s="198"/>
      <c r="D26" s="210" t="s">
        <v>1</v>
      </c>
      <c r="E26" s="211"/>
      <c r="F26" s="211"/>
      <c r="G26" s="211"/>
      <c r="H26" s="211"/>
      <c r="I26" s="212"/>
      <c r="J26" s="210"/>
      <c r="K26" s="211" t="s">
        <v>17</v>
      </c>
      <c r="L26" s="211"/>
      <c r="M26" s="211"/>
      <c r="N26" s="211" t="s">
        <v>127</v>
      </c>
      <c r="O26" s="211"/>
      <c r="P26" s="211"/>
      <c r="Q26" s="211"/>
      <c r="R26" s="211"/>
      <c r="S26" s="211"/>
      <c r="T26" s="211"/>
      <c r="U26" s="211" t="s">
        <v>18</v>
      </c>
      <c r="V26" s="211"/>
      <c r="W26" s="211"/>
      <c r="X26" s="211" t="s">
        <v>19</v>
      </c>
      <c r="Y26" s="211"/>
      <c r="Z26" s="211"/>
      <c r="AA26" s="211"/>
      <c r="AB26" s="211" t="s">
        <v>20</v>
      </c>
      <c r="AC26" s="211"/>
      <c r="AD26" s="211"/>
      <c r="AE26" s="212" t="s">
        <v>100</v>
      </c>
    </row>
    <row r="27" spans="2:31" ht="18" customHeight="1" x14ac:dyDescent="0.45">
      <c r="B27" s="197"/>
      <c r="C27" s="198"/>
      <c r="D27" s="213"/>
      <c r="E27" s="194"/>
      <c r="F27" s="194"/>
      <c r="G27" s="194"/>
      <c r="H27" s="194"/>
      <c r="I27" s="214"/>
      <c r="J27" s="213"/>
      <c r="K27" s="194"/>
      <c r="L27" s="194"/>
      <c r="M27" s="194"/>
      <c r="N27" s="194"/>
      <c r="O27" s="194"/>
      <c r="P27" s="194"/>
      <c r="Q27" s="194"/>
      <c r="R27" s="194"/>
      <c r="S27" s="194"/>
      <c r="T27" s="194"/>
      <c r="U27" s="194"/>
      <c r="V27" s="194"/>
      <c r="W27" s="194"/>
      <c r="X27" s="194"/>
      <c r="Y27" s="194"/>
      <c r="Z27" s="194"/>
      <c r="AA27" s="194"/>
      <c r="AB27" s="194"/>
      <c r="AC27" s="194"/>
      <c r="AD27" s="194"/>
      <c r="AE27" s="214"/>
    </row>
    <row r="28" spans="2:31" ht="6" customHeight="1" x14ac:dyDescent="0.45">
      <c r="B28" s="197"/>
      <c r="C28" s="198"/>
      <c r="D28" s="210" t="s">
        <v>2</v>
      </c>
      <c r="E28" s="211"/>
      <c r="F28" s="211"/>
      <c r="G28" s="211"/>
      <c r="H28" s="211"/>
      <c r="I28" s="212"/>
      <c r="J28" s="217"/>
      <c r="K28" s="218"/>
      <c r="L28" s="218"/>
      <c r="M28" s="218"/>
      <c r="N28" s="218"/>
      <c r="O28" s="218"/>
      <c r="P28" s="211" t="s">
        <v>60</v>
      </c>
      <c r="Q28" s="211"/>
      <c r="R28" s="211"/>
      <c r="S28" s="211"/>
      <c r="T28" s="211"/>
      <c r="U28" s="211"/>
      <c r="V28" s="211"/>
      <c r="W28" s="211"/>
      <c r="X28" s="211"/>
      <c r="Y28" s="211"/>
      <c r="Z28" s="211"/>
      <c r="AA28" s="211"/>
      <c r="AB28" s="211"/>
      <c r="AC28" s="211"/>
      <c r="AD28" s="211"/>
      <c r="AE28" s="212"/>
    </row>
    <row r="29" spans="2:31" ht="18" customHeight="1" x14ac:dyDescent="0.45">
      <c r="B29" s="197"/>
      <c r="C29" s="198"/>
      <c r="D29" s="215"/>
      <c r="E29" s="183"/>
      <c r="F29" s="183"/>
      <c r="G29" s="183"/>
      <c r="H29" s="183"/>
      <c r="I29" s="216"/>
      <c r="J29" s="219"/>
      <c r="K29" s="179"/>
      <c r="L29" s="180"/>
      <c r="M29" s="181"/>
      <c r="N29" s="181"/>
      <c r="O29" s="182"/>
      <c r="P29" s="183"/>
      <c r="Q29" s="183"/>
      <c r="R29" s="183"/>
      <c r="S29" s="183"/>
      <c r="T29" s="183"/>
      <c r="U29" s="183"/>
      <c r="V29" s="183"/>
      <c r="W29" s="183"/>
      <c r="X29" s="183"/>
      <c r="Y29" s="183"/>
      <c r="Z29" s="183"/>
      <c r="AA29" s="183"/>
      <c r="AB29" s="183"/>
      <c r="AC29" s="183"/>
      <c r="AD29" s="183"/>
      <c r="AE29" s="216"/>
    </row>
    <row r="30" spans="2:31" ht="7.2" customHeight="1" x14ac:dyDescent="0.45">
      <c r="B30" s="197"/>
      <c r="C30" s="198"/>
      <c r="D30" s="213"/>
      <c r="E30" s="194"/>
      <c r="F30" s="194"/>
      <c r="G30" s="194"/>
      <c r="H30" s="194"/>
      <c r="I30" s="214"/>
      <c r="J30" s="220"/>
      <c r="K30" s="221"/>
      <c r="L30" s="221"/>
      <c r="M30" s="221"/>
      <c r="N30" s="221"/>
      <c r="O30" s="221"/>
      <c r="P30" s="194"/>
      <c r="Q30" s="194"/>
      <c r="R30" s="194"/>
      <c r="S30" s="194"/>
      <c r="T30" s="194"/>
      <c r="U30" s="194"/>
      <c r="V30" s="194"/>
      <c r="W30" s="194"/>
      <c r="X30" s="194"/>
      <c r="Y30" s="194"/>
      <c r="Z30" s="194"/>
      <c r="AA30" s="194"/>
      <c r="AB30" s="194"/>
      <c r="AC30" s="194"/>
      <c r="AD30" s="194"/>
      <c r="AE30" s="214"/>
    </row>
    <row r="31" spans="2:31" ht="9" customHeight="1" x14ac:dyDescent="0.45">
      <c r="B31" s="197"/>
      <c r="C31" s="198"/>
      <c r="D31" s="210" t="s">
        <v>3</v>
      </c>
      <c r="E31" s="211"/>
      <c r="F31" s="211"/>
      <c r="G31" s="211"/>
      <c r="H31" s="211"/>
      <c r="I31" s="212"/>
      <c r="J31" s="210" t="s">
        <v>21</v>
      </c>
      <c r="K31" s="211"/>
      <c r="L31" s="222"/>
      <c r="M31" s="222"/>
      <c r="N31" s="211" t="s">
        <v>22</v>
      </c>
      <c r="O31" s="211" t="s">
        <v>23</v>
      </c>
      <c r="P31" s="211" t="s">
        <v>24</v>
      </c>
      <c r="Q31" s="211"/>
      <c r="R31" s="222"/>
      <c r="S31" s="222"/>
      <c r="T31" s="211" t="s">
        <v>25</v>
      </c>
      <c r="U31" s="211"/>
      <c r="V31" s="211"/>
      <c r="W31" s="211"/>
      <c r="X31" s="211"/>
      <c r="Y31" s="211"/>
      <c r="Z31" s="211"/>
      <c r="AA31" s="211"/>
      <c r="AB31" s="211"/>
      <c r="AC31" s="211"/>
      <c r="AD31" s="211"/>
      <c r="AE31" s="212"/>
    </row>
    <row r="32" spans="2:31" ht="18" customHeight="1" x14ac:dyDescent="0.45">
      <c r="B32" s="197"/>
      <c r="C32" s="198"/>
      <c r="D32" s="215"/>
      <c r="E32" s="183"/>
      <c r="F32" s="183"/>
      <c r="G32" s="183"/>
      <c r="H32" s="183"/>
      <c r="I32" s="216"/>
      <c r="J32" s="215"/>
      <c r="K32" s="183"/>
      <c r="L32" s="180"/>
      <c r="M32" s="182"/>
      <c r="N32" s="183"/>
      <c r="O32" s="183"/>
      <c r="P32" s="183"/>
      <c r="Q32" s="183"/>
      <c r="R32" s="180"/>
      <c r="S32" s="182"/>
      <c r="T32" s="183"/>
      <c r="U32" s="183"/>
      <c r="V32" s="183"/>
      <c r="W32" s="183"/>
      <c r="X32" s="183"/>
      <c r="Y32" s="183"/>
      <c r="Z32" s="183"/>
      <c r="AA32" s="183"/>
      <c r="AB32" s="183"/>
      <c r="AC32" s="183"/>
      <c r="AD32" s="183"/>
      <c r="AE32" s="216"/>
    </row>
    <row r="33" spans="2:66" ht="9" customHeight="1" x14ac:dyDescent="0.45">
      <c r="B33" s="197"/>
      <c r="C33" s="198"/>
      <c r="D33" s="213"/>
      <c r="E33" s="194"/>
      <c r="F33" s="194"/>
      <c r="G33" s="194"/>
      <c r="H33" s="194"/>
      <c r="I33" s="214"/>
      <c r="J33" s="213"/>
      <c r="K33" s="194"/>
      <c r="L33" s="222"/>
      <c r="M33" s="222"/>
      <c r="N33" s="194"/>
      <c r="O33" s="194"/>
      <c r="P33" s="194"/>
      <c r="Q33" s="194"/>
      <c r="R33" s="222"/>
      <c r="S33" s="222"/>
      <c r="T33" s="194"/>
      <c r="U33" s="194"/>
      <c r="V33" s="194"/>
      <c r="W33" s="194"/>
      <c r="X33" s="194"/>
      <c r="Y33" s="194"/>
      <c r="Z33" s="194"/>
      <c r="AA33" s="194"/>
      <c r="AB33" s="194"/>
      <c r="AC33" s="194"/>
      <c r="AD33" s="194"/>
      <c r="AE33" s="214"/>
    </row>
    <row r="34" spans="2:66" ht="7.2" customHeight="1" x14ac:dyDescent="0.45">
      <c r="B34" s="197"/>
      <c r="C34" s="198"/>
      <c r="D34" s="210" t="s">
        <v>4</v>
      </c>
      <c r="E34" s="211"/>
      <c r="F34" s="211"/>
      <c r="G34" s="211"/>
      <c r="H34" s="211"/>
      <c r="I34" s="212"/>
      <c r="J34" s="217"/>
      <c r="K34" s="218"/>
      <c r="L34" s="218"/>
      <c r="M34" s="218"/>
      <c r="N34" s="218"/>
      <c r="O34" s="218"/>
      <c r="P34" s="211" t="s">
        <v>101</v>
      </c>
      <c r="Q34" s="211"/>
      <c r="R34" s="211"/>
      <c r="S34" s="211"/>
      <c r="T34" s="211"/>
      <c r="U34" s="211"/>
      <c r="V34" s="211"/>
      <c r="W34" s="211"/>
      <c r="X34" s="211"/>
      <c r="Y34" s="211"/>
      <c r="Z34" s="211"/>
      <c r="AA34" s="211"/>
      <c r="AB34" s="211"/>
      <c r="AC34" s="211"/>
      <c r="AD34" s="211"/>
      <c r="AE34" s="212"/>
    </row>
    <row r="35" spans="2:66" ht="18" customHeight="1" x14ac:dyDescent="0.45">
      <c r="B35" s="197"/>
      <c r="C35" s="198"/>
      <c r="D35" s="215"/>
      <c r="E35" s="183"/>
      <c r="F35" s="183"/>
      <c r="G35" s="183"/>
      <c r="H35" s="183"/>
      <c r="I35" s="216"/>
      <c r="J35" s="219"/>
      <c r="K35" s="179"/>
      <c r="L35" s="180"/>
      <c r="M35" s="181"/>
      <c r="N35" s="181"/>
      <c r="O35" s="182"/>
      <c r="P35" s="183"/>
      <c r="Q35" s="183"/>
      <c r="R35" s="183"/>
      <c r="S35" s="183"/>
      <c r="T35" s="183"/>
      <c r="U35" s="183"/>
      <c r="V35" s="183"/>
      <c r="W35" s="183"/>
      <c r="X35" s="183"/>
      <c r="Y35" s="183"/>
      <c r="Z35" s="183"/>
      <c r="AA35" s="183"/>
      <c r="AB35" s="183"/>
      <c r="AC35" s="183"/>
      <c r="AD35" s="183"/>
      <c r="AE35" s="216"/>
    </row>
    <row r="36" spans="2:66" ht="5.4" customHeight="1" x14ac:dyDescent="0.45">
      <c r="B36" s="197"/>
      <c r="C36" s="198"/>
      <c r="D36" s="213"/>
      <c r="E36" s="194"/>
      <c r="F36" s="194"/>
      <c r="G36" s="194"/>
      <c r="H36" s="194"/>
      <c r="I36" s="214"/>
      <c r="J36" s="220"/>
      <c r="K36" s="221"/>
      <c r="L36" s="221"/>
      <c r="M36" s="221"/>
      <c r="N36" s="221"/>
      <c r="O36" s="221"/>
      <c r="P36" s="194"/>
      <c r="Q36" s="194"/>
      <c r="R36" s="194"/>
      <c r="S36" s="194"/>
      <c r="T36" s="194"/>
      <c r="U36" s="194"/>
      <c r="V36" s="194"/>
      <c r="W36" s="194"/>
      <c r="X36" s="194"/>
      <c r="Y36" s="194"/>
      <c r="Z36" s="194"/>
      <c r="AA36" s="194"/>
      <c r="AB36" s="194"/>
      <c r="AC36" s="194"/>
      <c r="AD36" s="194"/>
      <c r="AE36" s="214"/>
    </row>
    <row r="37" spans="2:66" ht="6" customHeight="1" x14ac:dyDescent="0.45">
      <c r="B37" s="197"/>
      <c r="C37" s="198"/>
      <c r="D37" s="210" t="s">
        <v>39</v>
      </c>
      <c r="E37" s="211"/>
      <c r="F37" s="211"/>
      <c r="G37" s="211"/>
      <c r="H37" s="211"/>
      <c r="I37" s="211"/>
      <c r="J37" s="210"/>
      <c r="K37" s="211"/>
      <c r="L37" s="211"/>
      <c r="M37" s="211"/>
      <c r="N37" s="211"/>
      <c r="O37" s="211"/>
      <c r="P37" s="211" t="s">
        <v>11</v>
      </c>
      <c r="Q37" s="211"/>
      <c r="R37" s="211"/>
      <c r="S37" s="211" t="s">
        <v>12</v>
      </c>
      <c r="T37" s="211"/>
      <c r="U37" s="211"/>
      <c r="V37" s="211"/>
      <c r="W37" s="211"/>
      <c r="X37" s="211"/>
      <c r="Y37" s="211"/>
      <c r="Z37" s="211"/>
      <c r="AA37" s="211"/>
      <c r="AB37" s="211"/>
      <c r="AC37" s="211"/>
      <c r="AD37" s="211"/>
      <c r="AE37" s="212"/>
    </row>
    <row r="38" spans="2:66" ht="18" customHeight="1" x14ac:dyDescent="0.45">
      <c r="B38" s="197"/>
      <c r="C38" s="198"/>
      <c r="D38" s="215"/>
      <c r="E38" s="183"/>
      <c r="F38" s="183"/>
      <c r="G38" s="183"/>
      <c r="H38" s="183"/>
      <c r="I38" s="183"/>
      <c r="J38" s="215"/>
      <c r="K38" s="183"/>
      <c r="L38" s="180"/>
      <c r="M38" s="181"/>
      <c r="N38" s="181"/>
      <c r="O38" s="182"/>
      <c r="P38" s="183"/>
      <c r="Q38" s="180"/>
      <c r="R38" s="182"/>
      <c r="S38" s="183"/>
      <c r="T38" s="183"/>
      <c r="U38" s="183"/>
      <c r="V38" s="183"/>
      <c r="W38" s="183"/>
      <c r="X38" s="183"/>
      <c r="Y38" s="183"/>
      <c r="Z38" s="183"/>
      <c r="AA38" s="183"/>
      <c r="AB38" s="183"/>
      <c r="AC38" s="183"/>
      <c r="AD38" s="183"/>
      <c r="AE38" s="216"/>
    </row>
    <row r="39" spans="2:66" ht="5.4" customHeight="1" x14ac:dyDescent="0.45">
      <c r="B39" s="197"/>
      <c r="C39" s="198"/>
      <c r="D39" s="213"/>
      <c r="E39" s="194"/>
      <c r="F39" s="194"/>
      <c r="G39" s="194"/>
      <c r="H39" s="194"/>
      <c r="I39" s="194"/>
      <c r="J39" s="213"/>
      <c r="K39" s="194"/>
      <c r="L39" s="194"/>
      <c r="M39" s="194"/>
      <c r="N39" s="194"/>
      <c r="O39" s="194"/>
      <c r="P39" s="194"/>
      <c r="Q39" s="194"/>
      <c r="R39" s="194"/>
      <c r="S39" s="194"/>
      <c r="T39" s="194"/>
      <c r="U39" s="194"/>
      <c r="V39" s="194"/>
      <c r="W39" s="194"/>
      <c r="X39" s="194"/>
      <c r="Y39" s="194"/>
      <c r="Z39" s="194"/>
      <c r="AA39" s="194"/>
      <c r="AB39" s="194"/>
      <c r="AC39" s="194"/>
      <c r="AD39" s="194"/>
      <c r="AE39" s="194"/>
      <c r="AF39" s="111"/>
    </row>
    <row r="40" spans="2:66" s="134" customFormat="1" ht="9" customHeight="1" x14ac:dyDescent="0.45">
      <c r="B40" s="146"/>
      <c r="C40" s="147"/>
      <c r="D40" s="210" t="s">
        <v>40</v>
      </c>
      <c r="E40" s="211"/>
      <c r="F40" s="211"/>
      <c r="G40" s="211"/>
      <c r="H40" s="211"/>
      <c r="I40" s="212"/>
      <c r="J40" s="144"/>
      <c r="K40" s="218" t="s">
        <v>330</v>
      </c>
      <c r="L40" s="218"/>
      <c r="M40" s="135"/>
      <c r="O40" s="218" t="s">
        <v>331</v>
      </c>
      <c r="P40" s="218"/>
      <c r="R40" s="135"/>
      <c r="S40" s="135"/>
      <c r="T40" s="135"/>
      <c r="U40" s="135"/>
      <c r="V40" s="218" t="s">
        <v>334</v>
      </c>
      <c r="Z40" s="218" t="s">
        <v>335</v>
      </c>
      <c r="AA40" s="218"/>
      <c r="AB40" s="136"/>
      <c r="AC40" s="135"/>
      <c r="AD40" s="135"/>
      <c r="AF40" s="140"/>
      <c r="AJ40" s="141"/>
      <c r="AK40" s="141"/>
      <c r="AL40" s="141"/>
      <c r="AM40" s="141"/>
      <c r="AN40" s="141"/>
      <c r="AO40" s="141"/>
      <c r="AP40" s="141"/>
      <c r="AQ40" s="141"/>
      <c r="AR40" s="141"/>
      <c r="AS40" s="141"/>
      <c r="AT40" s="141"/>
      <c r="AU40" s="141"/>
      <c r="AV40" s="141"/>
      <c r="AW40" s="141"/>
      <c r="AX40" s="141"/>
      <c r="AY40" s="141"/>
      <c r="AZ40" s="141"/>
      <c r="BA40" s="141"/>
      <c r="BB40" s="141"/>
      <c r="BC40" s="141"/>
      <c r="BD40" s="141"/>
      <c r="BE40" s="141"/>
      <c r="BF40" s="141"/>
      <c r="BG40" s="141"/>
      <c r="BH40" s="141"/>
      <c r="BI40" s="141"/>
      <c r="BJ40" s="141"/>
      <c r="BK40" s="141"/>
      <c r="BL40" s="141"/>
      <c r="BM40" s="141"/>
      <c r="BN40" s="141"/>
    </row>
    <row r="41" spans="2:66" s="134" customFormat="1" ht="15" customHeight="1" x14ac:dyDescent="0.45">
      <c r="B41" s="146"/>
      <c r="C41" s="147"/>
      <c r="D41" s="215"/>
      <c r="E41" s="183"/>
      <c r="F41" s="183"/>
      <c r="G41" s="183"/>
      <c r="H41" s="183"/>
      <c r="I41" s="216"/>
      <c r="J41" s="142"/>
      <c r="K41" s="253"/>
      <c r="L41" s="253"/>
      <c r="M41" s="143"/>
      <c r="N41" s="143"/>
      <c r="O41" s="253"/>
      <c r="P41" s="253"/>
      <c r="Q41" s="143" t="s">
        <v>332</v>
      </c>
      <c r="R41" s="304"/>
      <c r="S41" s="305"/>
      <c r="T41" s="305"/>
      <c r="U41" s="306"/>
      <c r="V41" s="253"/>
      <c r="W41" s="143" t="s">
        <v>333</v>
      </c>
      <c r="X41" s="143"/>
      <c r="Y41" s="143"/>
      <c r="Z41" s="253"/>
      <c r="AA41" s="253"/>
      <c r="AB41" s="143"/>
      <c r="AC41" s="143"/>
      <c r="AD41" s="143"/>
      <c r="AE41" s="138"/>
      <c r="AF41" s="140"/>
      <c r="AJ41" s="141"/>
      <c r="AK41" s="141"/>
      <c r="AL41" s="141"/>
      <c r="AM41" s="141"/>
      <c r="AN41" s="141"/>
      <c r="AO41" s="141"/>
      <c r="AP41" s="148"/>
      <c r="AQ41" s="143"/>
      <c r="AR41" s="143"/>
      <c r="AS41" s="143"/>
      <c r="AT41" s="148"/>
      <c r="AU41" s="143"/>
      <c r="AV41" s="143"/>
      <c r="AW41" s="143"/>
      <c r="AX41" s="148"/>
      <c r="AY41" s="143"/>
      <c r="AZ41" s="143"/>
      <c r="BA41" s="143"/>
      <c r="BB41" s="148"/>
      <c r="BC41" s="148"/>
      <c r="BD41" s="141"/>
      <c r="BE41" s="143"/>
      <c r="BF41" s="141"/>
      <c r="BG41" s="141"/>
      <c r="BH41" s="141"/>
      <c r="BI41" s="143"/>
      <c r="BJ41" s="143"/>
      <c r="BK41" s="143"/>
      <c r="BL41" s="141"/>
      <c r="BM41" s="141"/>
      <c r="BN41" s="141"/>
    </row>
    <row r="42" spans="2:66" s="134" customFormat="1" ht="7.95" customHeight="1" x14ac:dyDescent="0.45">
      <c r="B42" s="146"/>
      <c r="C42" s="147"/>
      <c r="D42" s="215"/>
      <c r="E42" s="183"/>
      <c r="F42" s="183"/>
      <c r="G42" s="183"/>
      <c r="H42" s="183"/>
      <c r="I42" s="216"/>
      <c r="J42" s="142"/>
      <c r="K42" s="253"/>
      <c r="L42" s="253"/>
      <c r="M42" s="143"/>
      <c r="N42" s="143"/>
      <c r="O42" s="308"/>
      <c r="P42" s="308"/>
      <c r="Q42" s="92"/>
      <c r="R42" s="307" t="s">
        <v>334</v>
      </c>
      <c r="S42" s="143"/>
      <c r="T42" s="143"/>
      <c r="U42" s="143"/>
      <c r="V42" s="253"/>
      <c r="W42" s="92"/>
      <c r="X42" s="143"/>
      <c r="Y42" s="143"/>
      <c r="Z42" s="253"/>
      <c r="AA42" s="253"/>
      <c r="AB42" s="143"/>
      <c r="AC42" s="143"/>
      <c r="AD42" s="143"/>
      <c r="AE42" s="138"/>
      <c r="AF42" s="140"/>
      <c r="AJ42" s="141"/>
      <c r="AK42" s="141"/>
      <c r="AL42" s="141"/>
      <c r="AM42" s="141"/>
      <c r="AN42" s="141"/>
      <c r="AO42" s="141"/>
      <c r="AP42" s="148"/>
      <c r="AQ42" s="143"/>
      <c r="AR42" s="143"/>
      <c r="AS42" s="143"/>
      <c r="AT42" s="148"/>
      <c r="AU42" s="143"/>
      <c r="AV42" s="143"/>
      <c r="AW42" s="143"/>
      <c r="AX42" s="148"/>
      <c r="AY42" s="143"/>
      <c r="AZ42" s="143"/>
      <c r="BA42" s="143"/>
      <c r="BB42" s="148"/>
      <c r="BC42" s="148"/>
      <c r="BD42" s="141"/>
      <c r="BE42" s="143"/>
      <c r="BF42" s="141"/>
      <c r="BG42" s="141"/>
      <c r="BH42" s="141"/>
      <c r="BI42" s="143"/>
      <c r="BJ42" s="143"/>
      <c r="BK42" s="143"/>
      <c r="BL42" s="141"/>
      <c r="BM42" s="141"/>
      <c r="BN42" s="141"/>
    </row>
    <row r="43" spans="2:66" s="134" customFormat="1" ht="15.6" customHeight="1" x14ac:dyDescent="0.45">
      <c r="B43" s="146"/>
      <c r="C43" s="147"/>
      <c r="D43" s="215"/>
      <c r="E43" s="183"/>
      <c r="F43" s="183"/>
      <c r="G43" s="183"/>
      <c r="H43" s="183"/>
      <c r="I43" s="216"/>
      <c r="J43" s="142"/>
      <c r="K43" s="143" t="s">
        <v>329</v>
      </c>
      <c r="L43" s="143"/>
      <c r="M43" s="143" t="s">
        <v>332</v>
      </c>
      <c r="N43" s="304"/>
      <c r="O43" s="305"/>
      <c r="P43" s="305"/>
      <c r="Q43" s="306"/>
      <c r="R43" s="253"/>
      <c r="S43" s="143" t="s">
        <v>333</v>
      </c>
      <c r="T43" s="143"/>
      <c r="U43" s="143"/>
      <c r="V43" s="143"/>
      <c r="W43" s="143"/>
      <c r="X43" s="143"/>
      <c r="Y43" s="143"/>
      <c r="Z43" s="253"/>
      <c r="AA43" s="253"/>
      <c r="AB43" s="143"/>
      <c r="AC43" s="136"/>
      <c r="AD43" s="143"/>
      <c r="AE43" s="138"/>
      <c r="AF43" s="140"/>
      <c r="AJ43" s="141"/>
      <c r="AK43" s="141"/>
      <c r="AL43" s="141"/>
      <c r="AM43" s="141"/>
      <c r="AN43" s="141"/>
      <c r="AO43" s="141"/>
      <c r="AP43" s="148"/>
      <c r="AQ43" s="143"/>
      <c r="AR43" s="143"/>
      <c r="AS43" s="143"/>
      <c r="AT43" s="148"/>
      <c r="AU43" s="143"/>
      <c r="AV43" s="143"/>
      <c r="AW43" s="143"/>
      <c r="AX43" s="148"/>
      <c r="AY43" s="141"/>
      <c r="AZ43" s="141"/>
      <c r="BA43" s="141"/>
      <c r="BB43" s="148"/>
      <c r="BC43" s="148"/>
      <c r="BD43" s="141"/>
      <c r="BE43" s="143"/>
      <c r="BF43" s="141"/>
      <c r="BG43" s="143"/>
      <c r="BH43" s="143"/>
      <c r="BI43" s="143"/>
      <c r="BJ43" s="143"/>
      <c r="BK43" s="143"/>
      <c r="BL43" s="141"/>
      <c r="BM43" s="141"/>
      <c r="BN43" s="141"/>
    </row>
    <row r="44" spans="2:66" s="134" customFormat="1" ht="9" customHeight="1" x14ac:dyDescent="0.45">
      <c r="B44" s="146"/>
      <c r="C44" s="147"/>
      <c r="D44" s="213"/>
      <c r="E44" s="194"/>
      <c r="F44" s="194"/>
      <c r="G44" s="194"/>
      <c r="H44" s="194"/>
      <c r="I44" s="214"/>
      <c r="J44" s="145"/>
      <c r="K44" s="137"/>
      <c r="L44" s="137"/>
      <c r="M44" s="137"/>
      <c r="N44" s="137"/>
      <c r="O44" s="137"/>
      <c r="P44" s="137"/>
      <c r="Q44" s="137"/>
      <c r="R44" s="221"/>
      <c r="S44" s="137"/>
      <c r="T44" s="137"/>
      <c r="U44" s="137"/>
      <c r="V44" s="137"/>
      <c r="W44" s="137"/>
      <c r="X44" s="137"/>
      <c r="Y44" s="137"/>
      <c r="Z44" s="221"/>
      <c r="AA44" s="221"/>
      <c r="AC44" s="137"/>
      <c r="AD44" s="137"/>
      <c r="AE44" s="139"/>
      <c r="AF44" s="140"/>
      <c r="AJ44" s="141"/>
      <c r="AK44" s="141"/>
      <c r="AL44" s="141"/>
      <c r="AM44" s="141"/>
      <c r="AN44" s="141"/>
      <c r="AO44" s="141"/>
      <c r="AP44" s="148"/>
      <c r="AQ44" s="143"/>
      <c r="AR44" s="143"/>
      <c r="AS44" s="143"/>
      <c r="AT44" s="148"/>
      <c r="AU44" s="143"/>
      <c r="AV44" s="143"/>
      <c r="AW44" s="143"/>
      <c r="AX44" s="148"/>
      <c r="AY44" s="151"/>
      <c r="AZ44" s="151"/>
      <c r="BA44" s="151"/>
      <c r="BB44" s="148"/>
      <c r="BC44" s="148"/>
      <c r="BD44" s="141"/>
      <c r="BE44" s="143"/>
      <c r="BF44" s="143"/>
      <c r="BG44" s="143"/>
      <c r="BH44" s="143"/>
      <c r="BI44" s="141"/>
      <c r="BJ44" s="143"/>
      <c r="BK44" s="143"/>
      <c r="BL44" s="141"/>
      <c r="BM44" s="141"/>
      <c r="BN44" s="141"/>
    </row>
    <row r="45" spans="2:66" ht="18" customHeight="1" x14ac:dyDescent="0.45">
      <c r="B45" s="223" t="s">
        <v>47</v>
      </c>
      <c r="C45" s="224"/>
      <c r="D45" s="201" t="s">
        <v>130</v>
      </c>
      <c r="E45" s="211"/>
      <c r="F45" s="211"/>
      <c r="G45" s="211"/>
      <c r="H45" s="211"/>
      <c r="I45" s="212"/>
      <c r="J45" s="113"/>
      <c r="K45" s="106" t="s">
        <v>131</v>
      </c>
      <c r="V45" s="114"/>
      <c r="W45" s="114"/>
      <c r="X45" s="114"/>
      <c r="Y45" s="114"/>
      <c r="Z45" s="114"/>
      <c r="AA45" s="114"/>
      <c r="AB45" s="114"/>
      <c r="AC45" s="114"/>
      <c r="AD45" s="114"/>
      <c r="AE45" s="115"/>
      <c r="AF45" s="111"/>
      <c r="AG45" s="117"/>
      <c r="AH45" s="117"/>
      <c r="AI45" s="117"/>
      <c r="AJ45" s="117"/>
      <c r="AK45" s="117"/>
      <c r="AL45" s="117"/>
      <c r="AM45" s="117"/>
      <c r="AN45" s="117"/>
      <c r="AO45" s="117"/>
      <c r="AP45" s="117"/>
      <c r="AQ45" s="117"/>
      <c r="AR45" s="117"/>
      <c r="AS45" s="117"/>
      <c r="AT45" s="117"/>
      <c r="AU45" s="117"/>
      <c r="AV45" s="117"/>
      <c r="AW45" s="117"/>
      <c r="AX45" s="117"/>
      <c r="AY45" s="117"/>
      <c r="AZ45" s="117"/>
    </row>
    <row r="46" spans="2:66" ht="18" customHeight="1" x14ac:dyDescent="0.45">
      <c r="B46" s="225"/>
      <c r="C46" s="226"/>
      <c r="D46" s="204"/>
      <c r="E46" s="183"/>
      <c r="F46" s="183"/>
      <c r="G46" s="183"/>
      <c r="H46" s="183"/>
      <c r="I46" s="216"/>
      <c r="J46" s="111"/>
      <c r="K46" s="183" t="s">
        <v>133</v>
      </c>
      <c r="L46" s="183"/>
      <c r="M46" s="183"/>
      <c r="N46" s="183"/>
      <c r="P46" s="183" t="s">
        <v>135</v>
      </c>
      <c r="Q46" s="183"/>
      <c r="R46" s="183"/>
      <c r="S46" s="183"/>
      <c r="T46" s="183"/>
      <c r="U46" s="183"/>
      <c r="V46" s="183"/>
      <c r="W46" s="183"/>
      <c r="X46" s="183"/>
      <c r="Y46" s="183"/>
      <c r="Z46" s="183"/>
      <c r="AA46" s="117"/>
      <c r="AB46" s="183" t="s">
        <v>134</v>
      </c>
      <c r="AC46" s="183"/>
      <c r="AD46" s="183"/>
      <c r="AE46" s="216"/>
      <c r="AF46" s="111"/>
      <c r="AG46" s="117"/>
      <c r="AH46" s="117"/>
      <c r="AI46" s="117"/>
      <c r="AU46" s="117"/>
      <c r="AV46" s="117"/>
      <c r="BB46" s="117"/>
    </row>
    <row r="47" spans="2:66" ht="18" customHeight="1" x14ac:dyDescent="0.45">
      <c r="B47" s="225"/>
      <c r="C47" s="226"/>
      <c r="D47" s="204"/>
      <c r="E47" s="183"/>
      <c r="F47" s="183"/>
      <c r="G47" s="183"/>
      <c r="H47" s="183"/>
      <c r="I47" s="216"/>
      <c r="J47" s="116"/>
      <c r="K47" s="183"/>
      <c r="L47" s="183"/>
      <c r="M47" s="183"/>
      <c r="N47" s="183"/>
      <c r="P47" s="183" t="s">
        <v>128</v>
      </c>
      <c r="Q47" s="183"/>
      <c r="R47" s="183"/>
      <c r="S47" s="183"/>
      <c r="T47" s="183"/>
      <c r="U47" s="183"/>
      <c r="V47" s="183"/>
      <c r="W47" s="183"/>
      <c r="X47" s="183"/>
      <c r="Y47" s="183"/>
      <c r="Z47" s="183"/>
      <c r="AA47" s="117"/>
      <c r="AB47" s="183" t="s">
        <v>90</v>
      </c>
      <c r="AC47" s="183"/>
      <c r="AD47" s="183"/>
      <c r="AE47" s="216"/>
      <c r="AF47" s="111"/>
      <c r="AG47" s="117"/>
      <c r="AH47" s="117"/>
      <c r="AI47" s="117"/>
      <c r="AU47" s="117"/>
      <c r="AV47" s="117"/>
      <c r="BB47" s="117"/>
    </row>
    <row r="48" spans="2:66" ht="18" customHeight="1" x14ac:dyDescent="0.45">
      <c r="B48" s="225"/>
      <c r="C48" s="226"/>
      <c r="D48" s="213"/>
      <c r="E48" s="194"/>
      <c r="F48" s="194"/>
      <c r="G48" s="194"/>
      <c r="H48" s="194"/>
      <c r="I48" s="214"/>
      <c r="J48" s="119"/>
      <c r="K48" s="236" t="s">
        <v>132</v>
      </c>
      <c r="L48" s="236"/>
      <c r="M48" s="236"/>
      <c r="N48" s="236"/>
      <c r="O48" s="236"/>
      <c r="P48" s="236"/>
      <c r="Q48" s="236"/>
      <c r="R48" s="236"/>
      <c r="S48" s="236"/>
      <c r="T48" s="236"/>
      <c r="U48" s="236"/>
      <c r="V48" s="236"/>
      <c r="W48" s="236"/>
      <c r="X48" s="236"/>
      <c r="Y48" s="236"/>
      <c r="Z48" s="236"/>
      <c r="AA48" s="236"/>
      <c r="AB48" s="236"/>
      <c r="AC48" s="236"/>
      <c r="AD48" s="236"/>
      <c r="AE48" s="237"/>
      <c r="AF48" s="111"/>
      <c r="AG48" s="117"/>
      <c r="AH48" s="117"/>
      <c r="AI48" s="117"/>
      <c r="AJ48" s="117"/>
      <c r="AK48" s="117"/>
      <c r="AL48" s="117"/>
      <c r="AM48" s="117"/>
      <c r="AN48" s="117"/>
      <c r="AO48" s="117"/>
      <c r="AP48" s="117"/>
      <c r="AQ48" s="117"/>
      <c r="AR48" s="117"/>
      <c r="AS48" s="117"/>
      <c r="AT48" s="117"/>
      <c r="AU48" s="117"/>
      <c r="AV48" s="117"/>
      <c r="AW48" s="117"/>
      <c r="AX48" s="117"/>
      <c r="AY48" s="117"/>
      <c r="AZ48" s="117"/>
    </row>
    <row r="49" spans="2:52" ht="18" customHeight="1" x14ac:dyDescent="0.45">
      <c r="B49" s="225"/>
      <c r="C49" s="226"/>
      <c r="D49" s="229" t="s">
        <v>5</v>
      </c>
      <c r="E49" s="230"/>
      <c r="F49" s="230"/>
      <c r="G49" s="230"/>
      <c r="H49" s="230"/>
      <c r="I49" s="231"/>
      <c r="J49" s="113"/>
      <c r="K49" s="211" t="s">
        <v>26</v>
      </c>
      <c r="L49" s="211"/>
      <c r="M49" s="211"/>
      <c r="N49" s="211"/>
      <c r="O49" s="211"/>
      <c r="P49" s="211"/>
      <c r="Q49" s="211"/>
      <c r="R49" s="211"/>
      <c r="S49" s="211"/>
      <c r="T49" s="211"/>
      <c r="U49" s="211"/>
      <c r="V49" s="211"/>
      <c r="W49" s="211"/>
      <c r="X49" s="211"/>
      <c r="Y49" s="211"/>
      <c r="Z49" s="211"/>
      <c r="AA49" s="211"/>
      <c r="AB49" s="211"/>
      <c r="AC49" s="211"/>
      <c r="AD49" s="211"/>
      <c r="AE49" s="211"/>
      <c r="AF49" s="111"/>
      <c r="AJ49" s="117"/>
      <c r="AK49" s="117"/>
      <c r="AL49" s="117"/>
      <c r="AM49" s="117"/>
      <c r="AN49" s="117"/>
      <c r="AO49" s="117"/>
      <c r="AP49" s="117"/>
      <c r="AQ49" s="117"/>
      <c r="AR49" s="117"/>
      <c r="AS49" s="117"/>
      <c r="AT49" s="117"/>
      <c r="AU49" s="117"/>
      <c r="AV49" s="117"/>
      <c r="AW49" s="117"/>
      <c r="AX49" s="117"/>
      <c r="AY49" s="117"/>
      <c r="AZ49" s="117"/>
    </row>
    <row r="50" spans="2:52" ht="18" customHeight="1" x14ac:dyDescent="0.45">
      <c r="B50" s="225"/>
      <c r="C50" s="226"/>
      <c r="D50" s="232"/>
      <c r="E50" s="233"/>
      <c r="F50" s="233"/>
      <c r="G50" s="233"/>
      <c r="H50" s="233"/>
      <c r="I50" s="234"/>
      <c r="J50" s="116"/>
      <c r="K50" s="183" t="s">
        <v>80</v>
      </c>
      <c r="L50" s="183"/>
      <c r="M50" s="183"/>
      <c r="N50" s="183"/>
      <c r="O50" s="183"/>
      <c r="P50" s="183"/>
      <c r="Q50" s="183"/>
      <c r="R50" s="183"/>
      <c r="S50" s="183"/>
      <c r="T50" s="183"/>
      <c r="U50" s="183"/>
      <c r="V50" s="183"/>
      <c r="W50" s="216"/>
      <c r="X50" s="180"/>
      <c r="Y50" s="181"/>
      <c r="Z50" s="181"/>
      <c r="AA50" s="182"/>
      <c r="AB50" s="106" t="s">
        <v>51</v>
      </c>
      <c r="AC50" s="180"/>
      <c r="AD50" s="182"/>
      <c r="AE50" s="111" t="s">
        <v>52</v>
      </c>
      <c r="AF50" s="111"/>
      <c r="AJ50" s="117"/>
      <c r="AK50" s="117"/>
      <c r="AL50" s="117"/>
      <c r="AM50" s="117"/>
      <c r="AN50" s="117"/>
      <c r="AO50" s="117"/>
      <c r="AP50" s="117"/>
      <c r="AQ50" s="117"/>
      <c r="AR50" s="117"/>
      <c r="AS50" s="117"/>
      <c r="AT50" s="117"/>
      <c r="AU50" s="117"/>
      <c r="AV50" s="117"/>
      <c r="AW50" s="117"/>
      <c r="AX50" s="117"/>
      <c r="AY50" s="117"/>
      <c r="AZ50" s="117"/>
    </row>
    <row r="51" spans="2:52" ht="18" customHeight="1" x14ac:dyDescent="0.45">
      <c r="B51" s="225"/>
      <c r="C51" s="226"/>
      <c r="D51" s="235"/>
      <c r="E51" s="236"/>
      <c r="F51" s="236"/>
      <c r="G51" s="236"/>
      <c r="H51" s="236"/>
      <c r="I51" s="237"/>
      <c r="J51" s="116"/>
      <c r="K51" s="194" t="s">
        <v>27</v>
      </c>
      <c r="L51" s="194"/>
      <c r="M51" s="194"/>
      <c r="N51" s="194"/>
      <c r="O51" s="194"/>
      <c r="P51" s="194"/>
      <c r="Q51" s="194"/>
      <c r="R51" s="194"/>
      <c r="S51" s="194"/>
      <c r="T51" s="194"/>
      <c r="U51" s="194"/>
      <c r="V51" s="194"/>
      <c r="W51" s="194"/>
      <c r="X51" s="194"/>
      <c r="Y51" s="194"/>
      <c r="Z51" s="194"/>
      <c r="AA51" s="194"/>
      <c r="AB51" s="194"/>
      <c r="AC51" s="194"/>
      <c r="AD51" s="194"/>
      <c r="AE51" s="194"/>
      <c r="AF51" s="111"/>
      <c r="AJ51" s="117"/>
      <c r="AK51" s="117"/>
      <c r="AL51" s="117"/>
      <c r="AM51" s="117"/>
      <c r="AN51" s="117"/>
      <c r="AO51" s="117"/>
      <c r="AP51" s="117"/>
      <c r="AQ51" s="117"/>
      <c r="AR51" s="117"/>
      <c r="AS51" s="117"/>
      <c r="AT51" s="117"/>
      <c r="AU51" s="117"/>
      <c r="AV51" s="117"/>
      <c r="AW51" s="117"/>
      <c r="AX51" s="117"/>
      <c r="AY51" s="117"/>
      <c r="AZ51" s="117"/>
    </row>
    <row r="52" spans="2:52" ht="18" customHeight="1" x14ac:dyDescent="0.45">
      <c r="B52" s="225"/>
      <c r="C52" s="226"/>
      <c r="D52" s="229" t="s">
        <v>41</v>
      </c>
      <c r="E52" s="230"/>
      <c r="F52" s="230"/>
      <c r="G52" s="230"/>
      <c r="H52" s="230"/>
      <c r="I52" s="231"/>
      <c r="J52" s="113"/>
      <c r="K52" s="230" t="s">
        <v>42</v>
      </c>
      <c r="L52" s="230"/>
      <c r="M52" s="230"/>
      <c r="N52" s="230"/>
      <c r="O52" s="230"/>
      <c r="P52" s="230"/>
      <c r="Q52" s="230"/>
      <c r="R52" s="230"/>
      <c r="S52" s="230"/>
      <c r="T52" s="230"/>
      <c r="U52" s="230"/>
      <c r="V52" s="230"/>
      <c r="W52" s="230"/>
      <c r="X52" s="230"/>
      <c r="Y52" s="230"/>
      <c r="Z52" s="230"/>
      <c r="AA52" s="230"/>
      <c r="AB52" s="230"/>
      <c r="AC52" s="230"/>
      <c r="AD52" s="230"/>
      <c r="AE52" s="230"/>
      <c r="AF52" s="111"/>
      <c r="AJ52" s="117"/>
      <c r="AK52" s="117"/>
      <c r="AL52" s="117"/>
      <c r="AM52" s="117"/>
      <c r="AN52" s="117"/>
      <c r="AO52" s="117"/>
      <c r="AP52" s="117"/>
      <c r="AQ52" s="117"/>
      <c r="AR52" s="117"/>
      <c r="AS52" s="117"/>
      <c r="AT52" s="117"/>
      <c r="AU52" s="117"/>
      <c r="AV52" s="117"/>
      <c r="AW52" s="117"/>
      <c r="AX52" s="117"/>
      <c r="AY52" s="117"/>
      <c r="AZ52" s="117"/>
    </row>
    <row r="53" spans="2:52" ht="18" customHeight="1" x14ac:dyDescent="0.45">
      <c r="B53" s="227"/>
      <c r="C53" s="228"/>
      <c r="D53" s="235"/>
      <c r="E53" s="236"/>
      <c r="F53" s="236"/>
      <c r="G53" s="236"/>
      <c r="H53" s="236"/>
      <c r="I53" s="237"/>
      <c r="J53" s="119"/>
      <c r="K53" s="236" t="s">
        <v>43</v>
      </c>
      <c r="L53" s="236"/>
      <c r="M53" s="236"/>
      <c r="N53" s="236"/>
      <c r="O53" s="236"/>
      <c r="P53" s="236"/>
      <c r="Q53" s="236"/>
      <c r="R53" s="236"/>
      <c r="S53" s="236"/>
      <c r="T53" s="236"/>
      <c r="U53" s="236"/>
      <c r="V53" s="236"/>
      <c r="W53" s="236"/>
      <c r="X53" s="236"/>
      <c r="Y53" s="236"/>
      <c r="Z53" s="236"/>
      <c r="AA53" s="236"/>
      <c r="AB53" s="236"/>
      <c r="AC53" s="236"/>
      <c r="AD53" s="236"/>
      <c r="AE53" s="236"/>
      <c r="AF53" s="111"/>
      <c r="AJ53" s="117"/>
      <c r="AK53" s="117"/>
      <c r="AL53" s="117"/>
      <c r="AM53" s="117"/>
      <c r="AN53" s="117"/>
      <c r="AO53" s="117"/>
      <c r="AP53" s="117"/>
      <c r="AQ53" s="117"/>
      <c r="AR53" s="117"/>
      <c r="AS53" s="117"/>
      <c r="AT53" s="117"/>
      <c r="AU53" s="117"/>
      <c r="AV53" s="117"/>
      <c r="AW53" s="117"/>
      <c r="AX53" s="117"/>
      <c r="AY53" s="117"/>
      <c r="AZ53" s="117"/>
    </row>
    <row r="54" spans="2:52" ht="18" customHeight="1" x14ac:dyDescent="0.45">
      <c r="B54" s="1"/>
      <c r="C54" s="1"/>
      <c r="AA54" s="117" t="s">
        <v>65</v>
      </c>
      <c r="AE54" s="109"/>
      <c r="AJ54" s="117"/>
      <c r="AK54" s="117"/>
      <c r="AL54" s="117"/>
      <c r="AM54" s="117"/>
      <c r="AN54" s="117"/>
      <c r="AO54" s="117"/>
      <c r="AP54" s="117"/>
      <c r="AQ54" s="117"/>
      <c r="AR54" s="117"/>
      <c r="AS54" s="117"/>
      <c r="AT54" s="117"/>
      <c r="AU54" s="117"/>
      <c r="AV54" s="117"/>
      <c r="AW54" s="117"/>
      <c r="AX54" s="117"/>
      <c r="AY54" s="117"/>
      <c r="AZ54" s="117"/>
    </row>
    <row r="55" spans="2:52" ht="18" customHeight="1" x14ac:dyDescent="0.45">
      <c r="B55" s="243" t="s">
        <v>48</v>
      </c>
      <c r="C55" s="244"/>
      <c r="D55" s="211" t="s">
        <v>6</v>
      </c>
      <c r="E55" s="211"/>
      <c r="F55" s="211"/>
      <c r="G55" s="211"/>
      <c r="H55" s="211"/>
      <c r="I55" s="212"/>
      <c r="J55" s="108"/>
      <c r="K55" s="211" t="s">
        <v>81</v>
      </c>
      <c r="L55" s="211"/>
      <c r="M55" s="211"/>
      <c r="N55" s="211"/>
      <c r="O55" s="211"/>
      <c r="P55" s="211"/>
      <c r="Q55" s="211"/>
      <c r="R55" s="211"/>
      <c r="S55" s="211"/>
      <c r="T55" s="211"/>
      <c r="U55" s="211"/>
      <c r="V55" s="211"/>
      <c r="W55" s="211"/>
      <c r="X55" s="211"/>
      <c r="Y55" s="211"/>
      <c r="Z55" s="211"/>
      <c r="AA55" s="211"/>
      <c r="AB55" s="211"/>
      <c r="AC55" s="211"/>
      <c r="AD55" s="211"/>
      <c r="AE55" s="212"/>
      <c r="AF55" s="111"/>
      <c r="AJ55" s="117"/>
      <c r="AK55" s="117"/>
      <c r="AL55" s="117"/>
      <c r="AM55" s="117"/>
      <c r="AN55" s="117"/>
      <c r="AO55" s="117"/>
      <c r="AP55" s="117"/>
      <c r="AQ55" s="117"/>
      <c r="AR55" s="117"/>
      <c r="AS55" s="117"/>
      <c r="AT55" s="117"/>
      <c r="AU55" s="117"/>
      <c r="AV55" s="117"/>
      <c r="AW55" s="117"/>
      <c r="AX55" s="117"/>
      <c r="AY55" s="117"/>
      <c r="AZ55" s="117"/>
    </row>
    <row r="56" spans="2:52" ht="18" customHeight="1" x14ac:dyDescent="0.45">
      <c r="B56" s="245"/>
      <c r="C56" s="246"/>
      <c r="D56" s="252"/>
      <c r="E56" s="252"/>
      <c r="F56" s="252"/>
      <c r="G56" s="252"/>
      <c r="H56" s="252"/>
      <c r="I56" s="216"/>
      <c r="J56" s="111"/>
      <c r="K56" s="143" t="s">
        <v>28</v>
      </c>
      <c r="L56" s="143"/>
      <c r="M56" s="143"/>
      <c r="N56" s="143"/>
      <c r="O56" s="143"/>
      <c r="P56" s="143"/>
      <c r="Q56" s="143"/>
      <c r="R56" s="143"/>
      <c r="S56" s="143"/>
      <c r="T56" s="166"/>
      <c r="U56" s="309"/>
      <c r="V56" s="309"/>
      <c r="W56" s="167"/>
      <c r="X56" s="151" t="s">
        <v>11</v>
      </c>
      <c r="Y56" s="151"/>
      <c r="Z56" s="395" t="s">
        <v>345</v>
      </c>
      <c r="AA56" s="396"/>
      <c r="AB56" s="166"/>
      <c r="AC56" s="167"/>
      <c r="AD56" s="397" t="s">
        <v>346</v>
      </c>
      <c r="AE56" s="216"/>
      <c r="AF56" s="111"/>
      <c r="AJ56" s="117"/>
      <c r="AK56" s="117"/>
      <c r="AL56" s="117"/>
      <c r="AM56" s="117"/>
      <c r="AN56" s="117"/>
      <c r="AO56" s="117"/>
      <c r="AP56" s="117"/>
      <c r="AQ56" s="117"/>
      <c r="AR56" s="117"/>
      <c r="AS56" s="117"/>
      <c r="AT56" s="117"/>
      <c r="AU56" s="117"/>
      <c r="AV56" s="117"/>
      <c r="AW56" s="117"/>
      <c r="AX56" s="117"/>
      <c r="AY56" s="117"/>
      <c r="AZ56" s="117"/>
    </row>
    <row r="57" spans="2:52" ht="18" customHeight="1" x14ac:dyDescent="0.45">
      <c r="B57" s="245"/>
      <c r="C57" s="246"/>
      <c r="D57" s="252"/>
      <c r="E57" s="252"/>
      <c r="F57" s="252"/>
      <c r="G57" s="252"/>
      <c r="H57" s="252"/>
      <c r="I57" s="216"/>
      <c r="J57" s="111"/>
      <c r="K57" s="143" t="s">
        <v>44</v>
      </c>
      <c r="L57" s="143"/>
      <c r="M57" s="143"/>
      <c r="N57" s="143"/>
      <c r="O57" s="143"/>
      <c r="P57" s="143"/>
      <c r="Q57" s="143"/>
      <c r="R57" s="143"/>
      <c r="S57" s="143"/>
      <c r="T57" s="166"/>
      <c r="U57" s="309"/>
      <c r="V57" s="309"/>
      <c r="W57" s="167"/>
      <c r="X57" s="151" t="s">
        <v>11</v>
      </c>
      <c r="Y57" s="310"/>
      <c r="Z57" s="311"/>
      <c r="AA57" s="151" t="s">
        <v>12</v>
      </c>
      <c r="AC57" s="151"/>
      <c r="AD57" s="151"/>
      <c r="AE57" s="138"/>
      <c r="AF57" s="111"/>
    </row>
    <row r="58" spans="2:52" ht="18" customHeight="1" x14ac:dyDescent="0.45">
      <c r="B58" s="245"/>
      <c r="C58" s="246"/>
      <c r="D58" s="194"/>
      <c r="E58" s="194"/>
      <c r="F58" s="194"/>
      <c r="G58" s="194"/>
      <c r="H58" s="194"/>
      <c r="I58" s="214"/>
      <c r="J58" s="110"/>
      <c r="K58" s="194" t="s">
        <v>58</v>
      </c>
      <c r="L58" s="194"/>
      <c r="M58" s="194"/>
      <c r="N58" s="194"/>
      <c r="O58" s="194"/>
      <c r="P58" s="194"/>
      <c r="Q58" s="194"/>
      <c r="R58" s="194"/>
      <c r="S58" s="194"/>
      <c r="T58" s="194"/>
      <c r="U58" s="194"/>
      <c r="V58" s="194"/>
      <c r="W58" s="194"/>
      <c r="X58" s="194"/>
      <c r="Y58" s="194"/>
      <c r="Z58" s="194"/>
      <c r="AA58" s="194"/>
      <c r="AB58" s="194"/>
      <c r="AC58" s="194"/>
      <c r="AD58" s="194"/>
      <c r="AE58" s="214"/>
    </row>
    <row r="59" spans="2:52" ht="18" customHeight="1" x14ac:dyDescent="0.45">
      <c r="B59" s="245"/>
      <c r="C59" s="246"/>
      <c r="D59" s="211" t="s">
        <v>7</v>
      </c>
      <c r="E59" s="211"/>
      <c r="F59" s="211"/>
      <c r="G59" s="211"/>
      <c r="H59" s="211"/>
      <c r="I59" s="212"/>
      <c r="J59" s="108"/>
      <c r="K59" s="211" t="s">
        <v>83</v>
      </c>
      <c r="L59" s="211"/>
      <c r="M59" s="211"/>
      <c r="N59" s="211"/>
      <c r="O59" s="211"/>
      <c r="P59" s="211"/>
      <c r="Q59" s="211"/>
      <c r="R59" s="211"/>
      <c r="S59" s="211"/>
      <c r="T59" s="211"/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2"/>
    </row>
    <row r="60" spans="2:52" ht="18" customHeight="1" x14ac:dyDescent="0.45">
      <c r="B60" s="245"/>
      <c r="C60" s="246"/>
      <c r="D60" s="252"/>
      <c r="E60" s="252"/>
      <c r="F60" s="252"/>
      <c r="G60" s="252"/>
      <c r="H60" s="252"/>
      <c r="I60" s="216"/>
      <c r="J60" s="111"/>
      <c r="K60" s="252" t="s">
        <v>102</v>
      </c>
      <c r="L60" s="252"/>
      <c r="M60" s="252"/>
      <c r="N60" s="252"/>
      <c r="O60" s="252"/>
      <c r="P60" s="252"/>
      <c r="Q60" s="252"/>
      <c r="R60" s="252"/>
      <c r="S60" s="252"/>
      <c r="T60" s="252"/>
      <c r="U60" s="252"/>
      <c r="V60" s="252" t="s">
        <v>29</v>
      </c>
      <c r="W60" s="216"/>
      <c r="X60" s="180"/>
      <c r="Y60" s="181"/>
      <c r="Z60" s="181"/>
      <c r="AA60" s="182"/>
      <c r="AB60" s="215" t="s">
        <v>30</v>
      </c>
      <c r="AC60" s="252"/>
      <c r="AD60" s="252"/>
      <c r="AE60" s="216"/>
    </row>
    <row r="61" spans="2:52" ht="18" customHeight="1" x14ac:dyDescent="0.45">
      <c r="B61" s="245"/>
      <c r="C61" s="246"/>
      <c r="D61" s="252"/>
      <c r="E61" s="252"/>
      <c r="F61" s="252"/>
      <c r="G61" s="252"/>
      <c r="H61" s="252"/>
      <c r="I61" s="216"/>
      <c r="J61" s="111"/>
      <c r="K61" s="252" t="s">
        <v>31</v>
      </c>
      <c r="L61" s="252"/>
      <c r="M61" s="252"/>
      <c r="N61" s="252"/>
      <c r="O61" s="252"/>
      <c r="P61" s="252"/>
      <c r="Q61" s="252"/>
      <c r="R61" s="252"/>
      <c r="S61" s="252"/>
      <c r="T61" s="252"/>
      <c r="U61" s="252"/>
      <c r="V61" s="252" t="s">
        <v>29</v>
      </c>
      <c r="W61" s="216"/>
      <c r="X61" s="180"/>
      <c r="Y61" s="181"/>
      <c r="Z61" s="181"/>
      <c r="AA61" s="182"/>
      <c r="AB61" s="215" t="s">
        <v>30</v>
      </c>
      <c r="AC61" s="252"/>
      <c r="AD61" s="252"/>
      <c r="AE61" s="216"/>
    </row>
    <row r="62" spans="2:52" ht="18" customHeight="1" x14ac:dyDescent="0.45">
      <c r="B62" s="245"/>
      <c r="C62" s="246"/>
      <c r="D62" s="252"/>
      <c r="E62" s="252"/>
      <c r="F62" s="252"/>
      <c r="G62" s="252"/>
      <c r="H62" s="252"/>
      <c r="I62" s="216"/>
      <c r="J62" s="111"/>
      <c r="K62" s="252" t="s">
        <v>97</v>
      </c>
      <c r="L62" s="252"/>
      <c r="M62" s="252"/>
      <c r="N62" s="252"/>
      <c r="O62" s="252"/>
      <c r="P62" s="252"/>
      <c r="Q62" s="252"/>
      <c r="R62" s="252"/>
      <c r="S62" s="252"/>
      <c r="T62" s="252"/>
      <c r="U62" s="252"/>
      <c r="V62" s="252"/>
      <c r="W62" s="252"/>
      <c r="X62" s="122"/>
      <c r="Y62" s="211" t="s">
        <v>96</v>
      </c>
      <c r="Z62" s="211"/>
      <c r="AA62" s="211"/>
      <c r="AB62" s="122"/>
      <c r="AC62" s="252" t="s">
        <v>78</v>
      </c>
      <c r="AD62" s="252"/>
      <c r="AE62" s="216"/>
    </row>
    <row r="63" spans="2:52" ht="18" customHeight="1" x14ac:dyDescent="0.45">
      <c r="B63" s="245"/>
      <c r="C63" s="246"/>
      <c r="D63" s="194"/>
      <c r="E63" s="194"/>
      <c r="F63" s="194"/>
      <c r="G63" s="194"/>
      <c r="H63" s="194"/>
      <c r="I63" s="214"/>
      <c r="J63" s="110"/>
      <c r="K63" s="194" t="s">
        <v>64</v>
      </c>
      <c r="L63" s="194"/>
      <c r="M63" s="194"/>
      <c r="N63" s="194"/>
      <c r="O63" s="194"/>
      <c r="P63" s="194"/>
      <c r="Q63" s="194"/>
      <c r="R63" s="194"/>
      <c r="S63" s="194"/>
      <c r="T63" s="194"/>
      <c r="U63" s="194"/>
      <c r="V63" s="194"/>
      <c r="W63" s="194"/>
      <c r="X63" s="194"/>
      <c r="Y63" s="194"/>
      <c r="Z63" s="194"/>
      <c r="AA63" s="194"/>
      <c r="AB63" s="194"/>
      <c r="AC63" s="194"/>
      <c r="AD63" s="194"/>
      <c r="AE63" s="214"/>
    </row>
    <row r="64" spans="2:52" ht="18" customHeight="1" x14ac:dyDescent="0.45">
      <c r="B64" s="245"/>
      <c r="C64" s="246"/>
      <c r="D64" s="202" t="s">
        <v>8</v>
      </c>
      <c r="E64" s="202"/>
      <c r="F64" s="202"/>
      <c r="G64" s="202"/>
      <c r="H64" s="202"/>
      <c r="I64" s="203"/>
      <c r="J64" s="217"/>
      <c r="K64" s="211" t="s">
        <v>32</v>
      </c>
      <c r="L64" s="211"/>
      <c r="M64" s="211"/>
      <c r="N64" s="211"/>
      <c r="O64" s="211"/>
      <c r="P64" s="218"/>
      <c r="Q64" s="211" t="s">
        <v>33</v>
      </c>
      <c r="R64" s="211"/>
      <c r="S64" s="211"/>
      <c r="T64" s="211"/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2"/>
    </row>
    <row r="65" spans="2:31" ht="9" customHeight="1" x14ac:dyDescent="0.45">
      <c r="B65" s="245"/>
      <c r="C65" s="246"/>
      <c r="D65" s="208"/>
      <c r="E65" s="208"/>
      <c r="F65" s="208"/>
      <c r="G65" s="208"/>
      <c r="H65" s="208"/>
      <c r="I65" s="209"/>
      <c r="J65" s="220"/>
      <c r="K65" s="194"/>
      <c r="L65" s="194"/>
      <c r="M65" s="194"/>
      <c r="N65" s="194"/>
      <c r="O65" s="194"/>
      <c r="P65" s="221"/>
      <c r="Q65" s="194"/>
      <c r="R65" s="194"/>
      <c r="S65" s="194"/>
      <c r="T65" s="194"/>
      <c r="U65" s="194"/>
      <c r="V65" s="194"/>
      <c r="W65" s="194"/>
      <c r="X65" s="194"/>
      <c r="Y65" s="194"/>
      <c r="Z65" s="194"/>
      <c r="AA65" s="194"/>
      <c r="AB65" s="194"/>
      <c r="AC65" s="194"/>
      <c r="AD65" s="194"/>
      <c r="AE65" s="214"/>
    </row>
    <row r="66" spans="2:31" ht="18" customHeight="1" x14ac:dyDescent="0.45">
      <c r="B66" s="245"/>
      <c r="C66" s="246"/>
      <c r="D66" s="202" t="s">
        <v>9</v>
      </c>
      <c r="E66" s="202"/>
      <c r="F66" s="202"/>
      <c r="G66" s="202"/>
      <c r="H66" s="202"/>
      <c r="I66" s="203"/>
      <c r="J66" s="210"/>
      <c r="K66" s="211" t="s">
        <v>34</v>
      </c>
      <c r="L66" s="211"/>
      <c r="M66" s="211"/>
      <c r="N66" s="211"/>
      <c r="O66" s="211"/>
      <c r="P66" s="218"/>
      <c r="Q66" s="211" t="s">
        <v>95</v>
      </c>
      <c r="R66" s="211"/>
      <c r="S66" s="211"/>
      <c r="T66" s="211"/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2"/>
    </row>
    <row r="67" spans="2:31" ht="9" customHeight="1" x14ac:dyDescent="0.45">
      <c r="B67" s="245"/>
      <c r="C67" s="246"/>
      <c r="D67" s="263"/>
      <c r="E67" s="263"/>
      <c r="F67" s="263"/>
      <c r="G67" s="263"/>
      <c r="H67" s="263"/>
      <c r="I67" s="206"/>
      <c r="J67" s="213"/>
      <c r="K67" s="194"/>
      <c r="L67" s="194"/>
      <c r="M67" s="194"/>
      <c r="N67" s="194"/>
      <c r="O67" s="194"/>
      <c r="P67" s="221"/>
      <c r="Q67" s="194"/>
      <c r="R67" s="194"/>
      <c r="S67" s="194"/>
      <c r="T67" s="194"/>
      <c r="U67" s="194"/>
      <c r="V67" s="194"/>
      <c r="W67" s="194"/>
      <c r="X67" s="194"/>
      <c r="Y67" s="194"/>
      <c r="Z67" s="194"/>
      <c r="AA67" s="194"/>
      <c r="AB67" s="194"/>
      <c r="AC67" s="194"/>
      <c r="AD67" s="194"/>
      <c r="AE67" s="214"/>
    </row>
    <row r="68" spans="2:31" ht="18" customHeight="1" x14ac:dyDescent="0.45">
      <c r="B68" s="245"/>
      <c r="C68" s="246"/>
      <c r="D68" s="264" t="s">
        <v>82</v>
      </c>
      <c r="E68" s="264"/>
      <c r="F68" s="264"/>
      <c r="G68" s="264"/>
      <c r="H68" s="264"/>
      <c r="I68" s="265"/>
      <c r="J68" s="92"/>
      <c r="K68" s="211" t="s">
        <v>94</v>
      </c>
      <c r="L68" s="211"/>
      <c r="M68" s="211"/>
      <c r="N68" s="211"/>
      <c r="O68" s="211"/>
      <c r="P68" s="211"/>
      <c r="Q68" s="211"/>
      <c r="R68" s="211"/>
      <c r="S68" s="211"/>
      <c r="T68" s="211"/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68"/>
    </row>
    <row r="69" spans="2:31" ht="18" customHeight="1" x14ac:dyDescent="0.45">
      <c r="B69" s="245"/>
      <c r="C69" s="246"/>
      <c r="D69" s="239"/>
      <c r="E69" s="239"/>
      <c r="F69" s="239"/>
      <c r="G69" s="239"/>
      <c r="H69" s="239"/>
      <c r="I69" s="266"/>
      <c r="J69" s="92"/>
      <c r="K69" s="252" t="s">
        <v>50</v>
      </c>
      <c r="L69" s="252"/>
      <c r="M69" s="252"/>
      <c r="N69" s="252"/>
      <c r="O69" s="252"/>
      <c r="P69" s="252"/>
      <c r="Q69" s="252"/>
      <c r="R69" s="252"/>
      <c r="S69" s="252"/>
      <c r="T69" s="252"/>
      <c r="U69" s="252"/>
      <c r="V69" s="252"/>
      <c r="W69" s="216"/>
      <c r="X69" s="180"/>
      <c r="Y69" s="181"/>
      <c r="Z69" s="181"/>
      <c r="AA69" s="182"/>
      <c r="AB69" s="215" t="s">
        <v>51</v>
      </c>
      <c r="AC69" s="252"/>
      <c r="AD69" s="252"/>
      <c r="AE69" s="255"/>
    </row>
    <row r="70" spans="2:31" x14ac:dyDescent="0.45">
      <c r="B70" s="245"/>
      <c r="C70" s="246"/>
      <c r="D70" s="239"/>
      <c r="E70" s="239"/>
      <c r="F70" s="239"/>
      <c r="G70" s="239"/>
      <c r="H70" s="239"/>
      <c r="I70" s="266"/>
      <c r="K70" s="122" t="s">
        <v>314</v>
      </c>
      <c r="L70" s="122"/>
      <c r="M70" s="122"/>
      <c r="N70" s="122"/>
      <c r="O70" s="122"/>
      <c r="P70" s="122"/>
      <c r="Q70" s="122"/>
      <c r="R70" s="122"/>
      <c r="S70" s="122"/>
      <c r="T70" s="122"/>
      <c r="U70" s="122"/>
      <c r="V70" s="122"/>
      <c r="W70" s="122"/>
      <c r="X70" s="122"/>
      <c r="Y70" s="122"/>
      <c r="Z70" s="122"/>
      <c r="AA70" s="122"/>
      <c r="AB70" s="122"/>
      <c r="AC70" s="122"/>
      <c r="AD70" s="122"/>
      <c r="AE70" s="123"/>
    </row>
    <row r="71" spans="2:31" ht="18" customHeight="1" x14ac:dyDescent="0.45">
      <c r="B71" s="245"/>
      <c r="C71" s="246"/>
      <c r="D71" s="239"/>
      <c r="E71" s="239"/>
      <c r="F71" s="239"/>
      <c r="G71" s="239"/>
      <c r="H71" s="239"/>
      <c r="I71" s="266"/>
      <c r="J71" s="92"/>
      <c r="K71" s="304"/>
      <c r="L71" s="305"/>
      <c r="M71" s="305"/>
      <c r="N71" s="305"/>
      <c r="O71" s="305"/>
      <c r="P71" s="305"/>
      <c r="Q71" s="305"/>
      <c r="R71" s="305"/>
      <c r="S71" s="305"/>
      <c r="T71" s="305"/>
      <c r="U71" s="305"/>
      <c r="V71" s="305"/>
      <c r="W71" s="305"/>
      <c r="X71" s="305"/>
      <c r="Y71" s="305"/>
      <c r="Z71" s="305"/>
      <c r="AA71" s="306"/>
      <c r="AB71" s="122"/>
      <c r="AC71" s="122"/>
      <c r="AD71" s="122"/>
      <c r="AE71" s="123"/>
    </row>
    <row r="72" spans="2:31" ht="18" customHeight="1" x14ac:dyDescent="0.45">
      <c r="B72" s="245"/>
      <c r="C72" s="246"/>
      <c r="D72" s="239"/>
      <c r="E72" s="239"/>
      <c r="F72" s="239"/>
      <c r="G72" s="239"/>
      <c r="H72" s="239"/>
      <c r="I72" s="266"/>
      <c r="J72" s="92"/>
      <c r="K72" s="252" t="s">
        <v>49</v>
      </c>
      <c r="L72" s="252"/>
      <c r="M72" s="252"/>
      <c r="N72" s="252"/>
      <c r="O72" s="252"/>
      <c r="P72" s="252"/>
      <c r="Q72" s="252"/>
      <c r="R72" s="252"/>
      <c r="S72" s="252"/>
      <c r="T72" s="252"/>
      <c r="U72" s="252"/>
      <c r="V72" s="252"/>
      <c r="W72" s="252"/>
      <c r="X72" s="252"/>
      <c r="Y72" s="252"/>
      <c r="Z72" s="252"/>
      <c r="AA72" s="252"/>
      <c r="AB72" s="252"/>
      <c r="AC72" s="252"/>
      <c r="AD72" s="252"/>
      <c r="AE72" s="255"/>
    </row>
    <row r="73" spans="2:31" ht="18" customHeight="1" x14ac:dyDescent="0.45">
      <c r="B73" s="247"/>
      <c r="C73" s="248"/>
      <c r="D73" s="241"/>
      <c r="E73" s="241"/>
      <c r="F73" s="241"/>
      <c r="G73" s="241"/>
      <c r="H73" s="241"/>
      <c r="I73" s="267"/>
      <c r="J73" s="93"/>
      <c r="K73" s="256" t="s">
        <v>143</v>
      </c>
      <c r="L73" s="256"/>
      <c r="M73" s="256"/>
      <c r="N73" s="256"/>
      <c r="O73" s="256"/>
      <c r="P73" s="256"/>
      <c r="Q73" s="256"/>
      <c r="R73" s="256"/>
      <c r="S73" s="256"/>
      <c r="T73" s="256"/>
      <c r="U73" s="256"/>
      <c r="V73" s="256"/>
      <c r="W73" s="257"/>
      <c r="X73" s="258"/>
      <c r="Y73" s="259"/>
      <c r="Z73" s="259"/>
      <c r="AA73" s="260"/>
      <c r="AB73" s="261" t="s">
        <v>45</v>
      </c>
      <c r="AC73" s="256"/>
      <c r="AD73" s="256"/>
      <c r="AE73" s="262"/>
    </row>
    <row r="74" spans="2:31" ht="18" customHeight="1" x14ac:dyDescent="0.45">
      <c r="B74" s="238" t="s">
        <v>311</v>
      </c>
      <c r="C74" s="239"/>
      <c r="D74" s="239"/>
      <c r="E74" s="239"/>
      <c r="F74" s="239"/>
      <c r="G74" s="239"/>
      <c r="H74" s="239"/>
      <c r="I74" s="190"/>
      <c r="J74" s="116"/>
      <c r="K74" s="183" t="s">
        <v>66</v>
      </c>
      <c r="L74" s="183"/>
      <c r="M74" s="183"/>
      <c r="N74" s="286"/>
      <c r="O74" s="287"/>
      <c r="P74" s="287"/>
      <c r="Q74" s="287"/>
      <c r="R74" s="287"/>
      <c r="S74" s="287"/>
      <c r="T74" s="287"/>
      <c r="U74" s="288"/>
      <c r="V74" s="183"/>
      <c r="W74" s="183"/>
      <c r="X74" s="183"/>
      <c r="Y74" s="183"/>
      <c r="Z74" s="183"/>
      <c r="AA74" s="183"/>
      <c r="AB74" s="183"/>
      <c r="AC74" s="183"/>
      <c r="AD74" s="183"/>
      <c r="AE74" s="216"/>
    </row>
    <row r="75" spans="2:31" ht="18" customHeight="1" x14ac:dyDescent="0.45">
      <c r="B75" s="238"/>
      <c r="C75" s="239"/>
      <c r="D75" s="239"/>
      <c r="E75" s="239"/>
      <c r="F75" s="239"/>
      <c r="G75" s="239"/>
      <c r="H75" s="239"/>
      <c r="I75" s="190"/>
      <c r="J75" s="116"/>
      <c r="K75" s="183" t="s">
        <v>196</v>
      </c>
      <c r="L75" s="183"/>
      <c r="M75" s="183"/>
      <c r="N75" s="289"/>
      <c r="O75" s="290"/>
      <c r="P75" s="290"/>
      <c r="Q75" s="290"/>
      <c r="R75" s="290"/>
      <c r="S75" s="290"/>
      <c r="T75" s="290"/>
      <c r="U75" s="290"/>
      <c r="V75" s="290"/>
      <c r="W75" s="290"/>
      <c r="X75" s="290"/>
      <c r="Y75" s="290"/>
      <c r="Z75" s="290"/>
      <c r="AA75" s="290"/>
      <c r="AB75" s="290"/>
      <c r="AC75" s="290"/>
      <c r="AD75" s="290"/>
      <c r="AE75" s="291"/>
    </row>
    <row r="76" spans="2:31" ht="6" customHeight="1" x14ac:dyDescent="0.45">
      <c r="B76" s="238"/>
      <c r="C76" s="239"/>
      <c r="D76" s="239"/>
      <c r="E76" s="239"/>
      <c r="F76" s="239"/>
      <c r="G76" s="239"/>
      <c r="H76" s="239"/>
      <c r="I76" s="190"/>
      <c r="J76" s="116"/>
      <c r="K76" s="183"/>
      <c r="L76" s="183"/>
      <c r="M76" s="183"/>
      <c r="N76" s="292"/>
      <c r="O76" s="293"/>
      <c r="P76" s="293"/>
      <c r="Q76" s="293"/>
      <c r="R76" s="293"/>
      <c r="S76" s="293"/>
      <c r="T76" s="293"/>
      <c r="U76" s="293"/>
      <c r="V76" s="293"/>
      <c r="W76" s="293"/>
      <c r="X76" s="293"/>
      <c r="Y76" s="293"/>
      <c r="Z76" s="293"/>
      <c r="AA76" s="293"/>
      <c r="AB76" s="293"/>
      <c r="AC76" s="293"/>
      <c r="AD76" s="293"/>
      <c r="AE76" s="294"/>
    </row>
    <row r="77" spans="2:31" ht="18" customHeight="1" x14ac:dyDescent="0.45">
      <c r="B77" s="238"/>
      <c r="C77" s="239"/>
      <c r="D77" s="239"/>
      <c r="E77" s="239"/>
      <c r="F77" s="239"/>
      <c r="G77" s="239"/>
      <c r="H77" s="239"/>
      <c r="I77" s="190"/>
      <c r="J77" s="116"/>
      <c r="K77" s="183" t="s">
        <v>198</v>
      </c>
      <c r="L77" s="183"/>
      <c r="M77" s="183"/>
      <c r="N77" s="183"/>
      <c r="O77" s="183"/>
      <c r="P77" s="183"/>
      <c r="Q77" s="216"/>
      <c r="R77" s="295"/>
      <c r="S77" s="296"/>
      <c r="T77" s="296"/>
      <c r="U77" s="296"/>
      <c r="V77" s="296"/>
      <c r="W77" s="296"/>
      <c r="X77" s="296"/>
      <c r="Y77" s="296"/>
      <c r="Z77" s="296"/>
      <c r="AA77" s="296"/>
      <c r="AB77" s="296"/>
      <c r="AC77" s="296"/>
      <c r="AD77" s="296"/>
      <c r="AE77" s="297"/>
    </row>
    <row r="78" spans="2:31" ht="6" customHeight="1" x14ac:dyDescent="0.45">
      <c r="B78" s="238"/>
      <c r="C78" s="239"/>
      <c r="D78" s="239"/>
      <c r="E78" s="239"/>
      <c r="F78" s="239"/>
      <c r="G78" s="239"/>
      <c r="H78" s="239"/>
      <c r="I78" s="190"/>
      <c r="J78" s="116"/>
      <c r="K78" s="183"/>
      <c r="L78" s="183"/>
      <c r="M78" s="183"/>
      <c r="N78" s="183"/>
      <c r="O78" s="183"/>
      <c r="P78" s="183"/>
      <c r="Q78" s="216"/>
      <c r="R78" s="298"/>
      <c r="S78" s="299"/>
      <c r="T78" s="299"/>
      <c r="U78" s="299"/>
      <c r="V78" s="299"/>
      <c r="W78" s="299"/>
      <c r="X78" s="299"/>
      <c r="Y78" s="299"/>
      <c r="Z78" s="299"/>
      <c r="AA78" s="299"/>
      <c r="AB78" s="299"/>
      <c r="AC78" s="299"/>
      <c r="AD78" s="299"/>
      <c r="AE78" s="300"/>
    </row>
    <row r="79" spans="2:31" ht="18" customHeight="1" x14ac:dyDescent="0.45">
      <c r="B79" s="238"/>
      <c r="C79" s="239"/>
      <c r="D79" s="239"/>
      <c r="E79" s="239"/>
      <c r="F79" s="239"/>
      <c r="G79" s="239"/>
      <c r="H79" s="239"/>
      <c r="I79" s="190"/>
      <c r="J79" s="116"/>
      <c r="K79" s="183" t="s">
        <v>199</v>
      </c>
      <c r="L79" s="183"/>
      <c r="M79" s="183"/>
      <c r="N79" s="183"/>
      <c r="O79" s="183"/>
      <c r="P79" s="183"/>
      <c r="Q79" s="216"/>
      <c r="R79" s="301"/>
      <c r="S79" s="302"/>
      <c r="T79" s="302"/>
      <c r="U79" s="302"/>
      <c r="V79" s="302"/>
      <c r="W79" s="302"/>
      <c r="X79" s="302"/>
      <c r="Y79" s="302"/>
      <c r="Z79" s="302"/>
      <c r="AA79" s="302"/>
      <c r="AB79" s="302"/>
      <c r="AC79" s="302"/>
      <c r="AD79" s="302"/>
      <c r="AE79" s="303"/>
    </row>
    <row r="80" spans="2:31" ht="6" customHeight="1" x14ac:dyDescent="0.45">
      <c r="B80" s="238"/>
      <c r="C80" s="239"/>
      <c r="D80" s="239"/>
      <c r="E80" s="239"/>
      <c r="F80" s="239"/>
      <c r="G80" s="239"/>
      <c r="H80" s="239"/>
      <c r="I80" s="190"/>
      <c r="J80" s="116"/>
      <c r="K80" s="183"/>
      <c r="L80" s="183"/>
      <c r="M80" s="183"/>
      <c r="N80" s="183"/>
      <c r="O80" s="183"/>
      <c r="P80" s="183"/>
      <c r="Q80" s="216"/>
      <c r="R80" s="298"/>
      <c r="S80" s="299"/>
      <c r="T80" s="299"/>
      <c r="U80" s="299"/>
      <c r="V80" s="299"/>
      <c r="W80" s="299"/>
      <c r="X80" s="299"/>
      <c r="Y80" s="299"/>
      <c r="Z80" s="299"/>
      <c r="AA80" s="299"/>
      <c r="AB80" s="299"/>
      <c r="AC80" s="299"/>
      <c r="AD80" s="299"/>
      <c r="AE80" s="300"/>
    </row>
    <row r="81" spans="2:31" ht="18" customHeight="1" x14ac:dyDescent="0.45">
      <c r="B81" s="238"/>
      <c r="C81" s="239"/>
      <c r="D81" s="239"/>
      <c r="E81" s="239"/>
      <c r="F81" s="239"/>
      <c r="G81" s="239"/>
      <c r="H81" s="239"/>
      <c r="I81" s="190"/>
      <c r="J81" s="116"/>
      <c r="K81" s="183" t="s">
        <v>71</v>
      </c>
      <c r="L81" s="183"/>
      <c r="M81" s="183"/>
      <c r="N81" s="183"/>
      <c r="O81" s="183"/>
      <c r="P81" s="183"/>
      <c r="Q81" s="183"/>
      <c r="R81" s="186"/>
      <c r="S81" s="187"/>
      <c r="T81" s="187"/>
      <c r="U81" s="187"/>
      <c r="V81" s="187"/>
      <c r="W81" s="187"/>
      <c r="X81" s="187"/>
      <c r="Y81" s="187"/>
      <c r="Z81" s="187"/>
      <c r="AA81" s="187"/>
      <c r="AB81" s="187"/>
      <c r="AC81" s="187"/>
      <c r="AD81" s="187"/>
      <c r="AE81" s="188"/>
    </row>
    <row r="82" spans="2:31" ht="18" customHeight="1" x14ac:dyDescent="0.45">
      <c r="B82" s="240"/>
      <c r="C82" s="241"/>
      <c r="D82" s="241"/>
      <c r="E82" s="241"/>
      <c r="F82" s="241"/>
      <c r="G82" s="241"/>
      <c r="H82" s="241"/>
      <c r="I82" s="242"/>
      <c r="J82" s="90"/>
      <c r="K82" s="256" t="s">
        <v>67</v>
      </c>
      <c r="L82" s="256"/>
      <c r="M82" s="256"/>
      <c r="N82" s="256"/>
      <c r="O82" s="256"/>
      <c r="P82" s="256"/>
      <c r="Q82" s="256"/>
      <c r="R82" s="283"/>
      <c r="S82" s="284"/>
      <c r="T82" s="284"/>
      <c r="U82" s="284"/>
      <c r="V82" s="284"/>
      <c r="W82" s="284"/>
      <c r="X82" s="284"/>
      <c r="Y82" s="284"/>
      <c r="Z82" s="284"/>
      <c r="AA82" s="284"/>
      <c r="AB82" s="284"/>
      <c r="AC82" s="284"/>
      <c r="AD82" s="284"/>
      <c r="AE82" s="285"/>
    </row>
    <row r="83" spans="2:31" ht="15" customHeight="1" x14ac:dyDescent="0.45">
      <c r="B83" s="106" t="s">
        <v>79</v>
      </c>
      <c r="AE83" s="107"/>
    </row>
    <row r="84" spans="2:31" ht="18" customHeight="1" x14ac:dyDescent="0.45">
      <c r="B84" s="195" t="s">
        <v>55</v>
      </c>
      <c r="C84" s="196"/>
      <c r="D84" s="281" t="s">
        <v>53</v>
      </c>
      <c r="E84" s="282"/>
      <c r="F84" s="282"/>
      <c r="G84" s="282"/>
      <c r="H84" s="282"/>
      <c r="I84" s="282"/>
      <c r="J84" s="2"/>
      <c r="K84" s="173" t="s">
        <v>59</v>
      </c>
      <c r="L84" s="173"/>
      <c r="M84" s="103"/>
      <c r="N84" s="173" t="s">
        <v>84</v>
      </c>
      <c r="O84" s="173"/>
      <c r="P84" s="103"/>
      <c r="Q84" s="173" t="s">
        <v>61</v>
      </c>
      <c r="R84" s="173"/>
      <c r="S84" s="103"/>
      <c r="T84" s="222" t="s">
        <v>62</v>
      </c>
      <c r="U84" s="222"/>
      <c r="V84" s="3"/>
      <c r="W84" s="222" t="s">
        <v>63</v>
      </c>
      <c r="X84" s="222"/>
      <c r="Y84" s="103"/>
      <c r="Z84" s="173" t="s">
        <v>85</v>
      </c>
      <c r="AA84" s="173"/>
      <c r="AB84" s="171"/>
      <c r="AC84" s="171"/>
      <c r="AD84" s="171"/>
      <c r="AE84" s="126" t="s">
        <v>60</v>
      </c>
    </row>
    <row r="85" spans="2:31" ht="18" customHeight="1" x14ac:dyDescent="0.45">
      <c r="B85" s="197"/>
      <c r="C85" s="198"/>
      <c r="D85" s="281" t="s">
        <v>54</v>
      </c>
      <c r="E85" s="282"/>
      <c r="F85" s="282"/>
      <c r="G85" s="282"/>
      <c r="H85" s="282"/>
      <c r="I85" s="282"/>
      <c r="J85" s="119"/>
      <c r="K85" s="194" t="s">
        <v>59</v>
      </c>
      <c r="L85" s="194"/>
      <c r="M85" s="107"/>
      <c r="N85" s="194" t="s">
        <v>84</v>
      </c>
      <c r="O85" s="194"/>
      <c r="P85" s="107"/>
      <c r="Q85" s="194" t="s">
        <v>61</v>
      </c>
      <c r="R85" s="194"/>
      <c r="S85" s="107"/>
      <c r="T85" s="194" t="s">
        <v>62</v>
      </c>
      <c r="U85" s="194"/>
      <c r="V85" s="120"/>
      <c r="W85" s="221" t="s">
        <v>312</v>
      </c>
      <c r="X85" s="221"/>
      <c r="Y85" s="107"/>
      <c r="Z85" s="173" t="s">
        <v>313</v>
      </c>
      <c r="AA85" s="173"/>
      <c r="AB85" s="171"/>
      <c r="AC85" s="171"/>
      <c r="AD85" s="171"/>
      <c r="AE85" s="121" t="s">
        <v>60</v>
      </c>
    </row>
    <row r="86" spans="2:31" ht="18" customHeight="1" x14ac:dyDescent="0.45">
      <c r="B86" s="197"/>
      <c r="C86" s="198"/>
      <c r="D86" s="275" t="s">
        <v>91</v>
      </c>
      <c r="E86" s="275"/>
      <c r="F86" s="275"/>
      <c r="G86" s="275"/>
      <c r="H86" s="275"/>
      <c r="I86" s="276"/>
      <c r="J86" s="108"/>
      <c r="K86" s="211" t="s">
        <v>86</v>
      </c>
      <c r="L86" s="211"/>
      <c r="M86" s="211"/>
      <c r="N86" s="211"/>
      <c r="O86" s="211"/>
      <c r="P86" s="109"/>
      <c r="Q86" s="211" t="s">
        <v>87</v>
      </c>
      <c r="R86" s="211"/>
      <c r="S86" s="211"/>
      <c r="T86" s="211"/>
      <c r="U86" s="211"/>
      <c r="V86" s="109"/>
      <c r="W86" s="211" t="s">
        <v>88</v>
      </c>
      <c r="X86" s="211"/>
      <c r="Y86" s="211"/>
      <c r="Z86" s="211"/>
      <c r="AA86" s="211"/>
      <c r="AB86" s="211"/>
      <c r="AC86" s="211"/>
      <c r="AD86" s="211"/>
      <c r="AE86" s="212"/>
    </row>
    <row r="87" spans="2:31" ht="15" customHeight="1" x14ac:dyDescent="0.45">
      <c r="B87" s="197"/>
      <c r="C87" s="198"/>
      <c r="D87" s="277"/>
      <c r="E87" s="277"/>
      <c r="F87" s="277"/>
      <c r="G87" s="277"/>
      <c r="H87" s="277"/>
      <c r="I87" s="278"/>
      <c r="J87" s="111"/>
      <c r="K87" s="183" t="s">
        <v>98</v>
      </c>
      <c r="L87" s="183"/>
      <c r="M87" s="183"/>
      <c r="N87" s="183"/>
      <c r="O87" s="183"/>
      <c r="P87" s="183"/>
      <c r="Q87" s="183"/>
      <c r="R87" s="183"/>
      <c r="S87" s="183"/>
      <c r="T87" s="183"/>
      <c r="U87" s="183"/>
      <c r="V87" s="183"/>
      <c r="W87" s="183"/>
      <c r="X87" s="183"/>
      <c r="Y87" s="183"/>
      <c r="Z87" s="183"/>
      <c r="AA87" s="183"/>
      <c r="AB87" s="183"/>
      <c r="AC87" s="183"/>
      <c r="AD87" s="183"/>
      <c r="AE87" s="216"/>
    </row>
    <row r="88" spans="2:31" ht="15" customHeight="1" x14ac:dyDescent="0.45">
      <c r="B88" s="197"/>
      <c r="C88" s="198"/>
      <c r="D88" s="277"/>
      <c r="E88" s="277"/>
      <c r="F88" s="277"/>
      <c r="G88" s="277"/>
      <c r="H88" s="277"/>
      <c r="I88" s="278"/>
      <c r="J88" s="111"/>
      <c r="K88" s="183" t="s">
        <v>89</v>
      </c>
      <c r="L88" s="183"/>
      <c r="M88" s="183"/>
      <c r="N88" s="183"/>
      <c r="O88" s="183"/>
      <c r="P88" s="183"/>
      <c r="Q88" s="183"/>
      <c r="R88" s="183"/>
      <c r="S88" s="183"/>
      <c r="T88" s="183"/>
      <c r="U88" s="183"/>
      <c r="V88" s="183"/>
      <c r="W88" s="183"/>
      <c r="X88" s="183"/>
      <c r="Y88" s="183"/>
      <c r="Z88" s="183"/>
      <c r="AA88" s="183"/>
      <c r="AB88" s="183"/>
      <c r="AC88" s="183"/>
      <c r="AD88" s="183"/>
      <c r="AE88" s="216"/>
    </row>
    <row r="89" spans="2:31" ht="18" customHeight="1" x14ac:dyDescent="0.45">
      <c r="B89" s="197"/>
      <c r="C89" s="198"/>
      <c r="D89" s="279"/>
      <c r="E89" s="279"/>
      <c r="F89" s="279"/>
      <c r="G89" s="279"/>
      <c r="H89" s="279"/>
      <c r="I89" s="280"/>
      <c r="J89" s="110"/>
      <c r="K89" s="120" t="s">
        <v>90</v>
      </c>
      <c r="L89" s="120"/>
      <c r="M89" s="120"/>
      <c r="N89" s="120" t="s">
        <v>99</v>
      </c>
      <c r="O89" s="186"/>
      <c r="P89" s="187"/>
      <c r="Q89" s="187"/>
      <c r="R89" s="187"/>
      <c r="S89" s="187"/>
      <c r="T89" s="187"/>
      <c r="U89" s="187"/>
      <c r="V89" s="187"/>
      <c r="W89" s="187"/>
      <c r="X89" s="187"/>
      <c r="Y89" s="187"/>
      <c r="Z89" s="187"/>
      <c r="AA89" s="187"/>
      <c r="AB89" s="187"/>
      <c r="AC89" s="187"/>
      <c r="AD89" s="188"/>
      <c r="AE89" s="121" t="s">
        <v>100</v>
      </c>
    </row>
    <row r="90" spans="2:31" ht="18" customHeight="1" x14ac:dyDescent="0.45">
      <c r="B90" s="197"/>
      <c r="C90" s="198"/>
      <c r="D90" s="281" t="s">
        <v>92</v>
      </c>
      <c r="E90" s="282"/>
      <c r="F90" s="282"/>
      <c r="G90" s="282"/>
      <c r="H90" s="282"/>
      <c r="I90" s="282"/>
      <c r="J90" s="113"/>
      <c r="K90" s="173" t="s">
        <v>34</v>
      </c>
      <c r="L90" s="173"/>
      <c r="M90" s="173"/>
      <c r="N90" s="173"/>
      <c r="O90" s="173"/>
      <c r="P90" s="114"/>
      <c r="Q90" s="173" t="s">
        <v>35</v>
      </c>
      <c r="R90" s="173"/>
      <c r="S90" s="173"/>
      <c r="T90" s="173"/>
      <c r="U90" s="173"/>
      <c r="V90" s="173"/>
      <c r="W90" s="173"/>
      <c r="X90" s="173"/>
      <c r="Y90" s="173"/>
      <c r="Z90" s="173"/>
      <c r="AA90" s="173"/>
      <c r="AB90" s="173"/>
      <c r="AC90" s="173"/>
      <c r="AD90" s="173"/>
      <c r="AE90" s="174"/>
    </row>
    <row r="91" spans="2:31" ht="18" customHeight="1" x14ac:dyDescent="0.45">
      <c r="B91" s="197"/>
      <c r="C91" s="198"/>
      <c r="D91" s="275" t="s">
        <v>105</v>
      </c>
      <c r="E91" s="275"/>
      <c r="F91" s="275"/>
      <c r="G91" s="275"/>
      <c r="H91" s="275"/>
      <c r="I91" s="276"/>
      <c r="J91" s="114"/>
      <c r="K91" s="211" t="s">
        <v>73</v>
      </c>
      <c r="L91" s="211"/>
      <c r="M91" s="211"/>
      <c r="N91" s="211"/>
      <c r="O91" s="211"/>
      <c r="P91" s="211"/>
      <c r="Q91" s="211"/>
      <c r="R91" s="211"/>
      <c r="S91" s="211"/>
      <c r="T91" s="211"/>
      <c r="U91" s="211"/>
      <c r="V91" s="114"/>
      <c r="W91" s="211" t="s">
        <v>74</v>
      </c>
      <c r="X91" s="211"/>
      <c r="Y91" s="211"/>
      <c r="Z91" s="211"/>
      <c r="AA91" s="211"/>
      <c r="AB91" s="211"/>
      <c r="AC91" s="211"/>
      <c r="AD91" s="211"/>
      <c r="AE91" s="212"/>
    </row>
    <row r="92" spans="2:31" ht="15" customHeight="1" x14ac:dyDescent="0.45">
      <c r="B92" s="197"/>
      <c r="C92" s="198"/>
      <c r="D92" s="277"/>
      <c r="E92" s="277"/>
      <c r="F92" s="277"/>
      <c r="G92" s="277"/>
      <c r="H92" s="277"/>
      <c r="I92" s="278"/>
      <c r="J92" s="117"/>
      <c r="K92" s="183" t="s">
        <v>75</v>
      </c>
      <c r="L92" s="183"/>
      <c r="M92" s="183"/>
      <c r="N92" s="183"/>
      <c r="O92" s="183"/>
      <c r="P92" s="183"/>
      <c r="Q92" s="183"/>
      <c r="R92" s="183"/>
      <c r="S92" s="183"/>
      <c r="T92" s="183"/>
      <c r="U92" s="183"/>
      <c r="V92" s="117"/>
      <c r="W92" s="183" t="s">
        <v>76</v>
      </c>
      <c r="X92" s="183"/>
      <c r="Y92" s="183"/>
      <c r="Z92" s="183"/>
      <c r="AA92" s="183"/>
      <c r="AB92" s="183"/>
      <c r="AC92" s="183"/>
      <c r="AD92" s="183"/>
      <c r="AE92" s="216"/>
    </row>
    <row r="93" spans="2:31" ht="15" customHeight="1" x14ac:dyDescent="0.45">
      <c r="B93" s="197"/>
      <c r="C93" s="198"/>
      <c r="D93" s="277"/>
      <c r="E93" s="277"/>
      <c r="F93" s="277"/>
      <c r="G93" s="277"/>
      <c r="H93" s="277"/>
      <c r="I93" s="278"/>
      <c r="J93" s="117"/>
      <c r="K93" s="183" t="s">
        <v>77</v>
      </c>
      <c r="L93" s="183"/>
      <c r="M93" s="183"/>
      <c r="N93" s="183"/>
      <c r="O93" s="183"/>
      <c r="P93" s="183"/>
      <c r="Q93" s="183"/>
      <c r="R93" s="183"/>
      <c r="S93" s="183"/>
      <c r="T93" s="183"/>
      <c r="U93" s="183"/>
      <c r="V93" s="117"/>
      <c r="W93" s="117" t="s">
        <v>108</v>
      </c>
      <c r="X93" s="117"/>
      <c r="Y93" s="117"/>
      <c r="Z93" s="117"/>
      <c r="AA93" s="117"/>
      <c r="AB93" s="117"/>
      <c r="AC93" s="117"/>
      <c r="AE93" s="112"/>
    </row>
    <row r="94" spans="2:31" ht="18" customHeight="1" x14ac:dyDescent="0.45">
      <c r="B94" s="197"/>
      <c r="C94" s="198"/>
      <c r="D94" s="279"/>
      <c r="E94" s="279"/>
      <c r="F94" s="279"/>
      <c r="G94" s="279"/>
      <c r="H94" s="279"/>
      <c r="I94" s="280"/>
      <c r="J94" s="107"/>
      <c r="K94" s="194" t="s">
        <v>90</v>
      </c>
      <c r="L94" s="194"/>
      <c r="M94" s="194"/>
      <c r="N94" s="120" t="s">
        <v>99</v>
      </c>
      <c r="O94" s="186"/>
      <c r="P94" s="187"/>
      <c r="Q94" s="187"/>
      <c r="R94" s="187"/>
      <c r="S94" s="187"/>
      <c r="T94" s="187"/>
      <c r="U94" s="187"/>
      <c r="V94" s="187"/>
      <c r="W94" s="187"/>
      <c r="X94" s="187"/>
      <c r="Y94" s="187"/>
      <c r="Z94" s="187"/>
      <c r="AA94" s="187"/>
      <c r="AB94" s="187"/>
      <c r="AC94" s="187"/>
      <c r="AD94" s="188"/>
      <c r="AE94" s="121" t="s">
        <v>100</v>
      </c>
    </row>
    <row r="95" spans="2:31" ht="18" customHeight="1" x14ac:dyDescent="0.45">
      <c r="B95" s="197"/>
      <c r="C95" s="198"/>
      <c r="D95" s="269" t="s">
        <v>315</v>
      </c>
      <c r="E95" s="270"/>
      <c r="F95" s="270"/>
      <c r="G95" s="270"/>
      <c r="H95" s="270"/>
      <c r="I95" s="270"/>
      <c r="J95" s="127"/>
      <c r="K95" s="271" t="s">
        <v>267</v>
      </c>
      <c r="L95" s="271"/>
      <c r="M95" s="271"/>
      <c r="N95" s="271"/>
      <c r="O95" s="271"/>
      <c r="P95" s="124"/>
      <c r="Q95" s="271" t="s">
        <v>35</v>
      </c>
      <c r="R95" s="271"/>
      <c r="S95" s="271"/>
      <c r="T95" s="271"/>
      <c r="U95" s="271"/>
      <c r="V95" s="271"/>
      <c r="W95" s="271"/>
      <c r="X95" s="271"/>
      <c r="Y95" s="271"/>
      <c r="Z95" s="271"/>
      <c r="AA95" s="271"/>
      <c r="AB95" s="271"/>
      <c r="AC95" s="271"/>
      <c r="AD95" s="271"/>
      <c r="AE95" s="273"/>
    </row>
    <row r="96" spans="2:31" ht="9" customHeight="1" x14ac:dyDescent="0.45">
      <c r="B96" s="197"/>
      <c r="C96" s="198"/>
      <c r="D96" s="269"/>
      <c r="E96" s="270"/>
      <c r="F96" s="270"/>
      <c r="G96" s="270"/>
      <c r="H96" s="270"/>
      <c r="I96" s="270"/>
      <c r="J96" s="125"/>
      <c r="K96" s="272"/>
      <c r="L96" s="272"/>
      <c r="M96" s="272"/>
      <c r="N96" s="272"/>
      <c r="O96" s="272"/>
      <c r="P96" s="125"/>
      <c r="Q96" s="272"/>
      <c r="R96" s="272"/>
      <c r="S96" s="272"/>
      <c r="T96" s="272"/>
      <c r="U96" s="272"/>
      <c r="V96" s="272"/>
      <c r="W96" s="272"/>
      <c r="X96" s="272"/>
      <c r="Y96" s="272"/>
      <c r="Z96" s="272"/>
      <c r="AA96" s="272"/>
      <c r="AB96" s="272"/>
      <c r="AC96" s="272"/>
      <c r="AD96" s="272"/>
      <c r="AE96" s="274"/>
    </row>
    <row r="97" spans="2:31" ht="15" customHeight="1" x14ac:dyDescent="0.45">
      <c r="B97" s="197"/>
      <c r="C97" s="198"/>
      <c r="D97" s="230" t="s">
        <v>56</v>
      </c>
      <c r="E97" s="230"/>
      <c r="F97" s="230"/>
      <c r="G97" s="230"/>
      <c r="H97" s="230"/>
      <c r="I97" s="230"/>
      <c r="J97" s="113"/>
      <c r="K97" s="211" t="s">
        <v>106</v>
      </c>
      <c r="L97" s="211"/>
      <c r="M97" s="211"/>
      <c r="N97" s="211"/>
      <c r="O97" s="211"/>
      <c r="P97" s="211"/>
      <c r="Q97" s="211"/>
      <c r="R97" s="211"/>
      <c r="S97" s="211"/>
      <c r="T97" s="211"/>
      <c r="U97" s="211"/>
      <c r="V97" s="211"/>
      <c r="W97" s="211"/>
      <c r="X97" s="211"/>
      <c r="Y97" s="211"/>
      <c r="Z97" s="211"/>
      <c r="AA97" s="211"/>
      <c r="AB97" s="211"/>
      <c r="AC97" s="211"/>
      <c r="AD97" s="211"/>
      <c r="AE97" s="212"/>
    </row>
    <row r="98" spans="2:31" ht="15" customHeight="1" x14ac:dyDescent="0.45">
      <c r="B98" s="197"/>
      <c r="C98" s="198"/>
      <c r="D98" s="233"/>
      <c r="E98" s="233"/>
      <c r="F98" s="233"/>
      <c r="G98" s="233"/>
      <c r="H98" s="233"/>
      <c r="I98" s="233"/>
      <c r="J98" s="116"/>
      <c r="K98" s="183" t="s">
        <v>104</v>
      </c>
      <c r="L98" s="183"/>
      <c r="M98" s="183"/>
      <c r="N98" s="183"/>
      <c r="O98" s="183"/>
      <c r="P98" s="183"/>
      <c r="Q98" s="183"/>
      <c r="R98" s="183"/>
      <c r="S98" s="183"/>
      <c r="T98" s="183"/>
      <c r="U98" s="183"/>
      <c r="V98" s="183"/>
      <c r="W98" s="183"/>
      <c r="Y98" s="183" t="s">
        <v>96</v>
      </c>
      <c r="Z98" s="183"/>
      <c r="AA98" s="183"/>
      <c r="AC98" s="183" t="s">
        <v>103</v>
      </c>
      <c r="AD98" s="183"/>
      <c r="AE98" s="216"/>
    </row>
    <row r="99" spans="2:31" ht="15" customHeight="1" x14ac:dyDescent="0.45">
      <c r="B99" s="197"/>
      <c r="C99" s="198"/>
      <c r="D99" s="236"/>
      <c r="E99" s="236"/>
      <c r="F99" s="236"/>
      <c r="G99" s="236"/>
      <c r="H99" s="236"/>
      <c r="I99" s="236"/>
      <c r="J99" s="119"/>
      <c r="K99" s="194" t="s">
        <v>70</v>
      </c>
      <c r="L99" s="194"/>
      <c r="M99" s="194"/>
      <c r="N99" s="194"/>
      <c r="O99" s="194"/>
      <c r="P99" s="194"/>
      <c r="Q99" s="194"/>
      <c r="R99" s="194"/>
      <c r="S99" s="194"/>
      <c r="T99" s="194"/>
      <c r="U99" s="194"/>
      <c r="V99" s="194"/>
      <c r="W99" s="194"/>
      <c r="X99" s="194"/>
      <c r="Y99" s="194"/>
      <c r="Z99" s="194"/>
      <c r="AA99" s="194"/>
      <c r="AB99" s="194"/>
      <c r="AC99" s="194"/>
      <c r="AD99" s="194"/>
      <c r="AE99" s="214"/>
    </row>
    <row r="100" spans="2:31" ht="15" customHeight="1" x14ac:dyDescent="0.45">
      <c r="B100" s="197"/>
      <c r="C100" s="198"/>
      <c r="D100" s="230" t="s">
        <v>57</v>
      </c>
      <c r="E100" s="230"/>
      <c r="F100" s="230"/>
      <c r="G100" s="230"/>
      <c r="H100" s="230"/>
      <c r="I100" s="231"/>
      <c r="J100" s="113"/>
      <c r="K100" s="211" t="s">
        <v>106</v>
      </c>
      <c r="L100" s="211"/>
      <c r="M100" s="211"/>
      <c r="N100" s="211"/>
      <c r="O100" s="211"/>
      <c r="P100" s="211"/>
      <c r="Q100" s="211"/>
      <c r="R100" s="211"/>
      <c r="S100" s="211"/>
      <c r="T100" s="211"/>
      <c r="U100" s="211"/>
      <c r="V100" s="211"/>
      <c r="W100" s="211"/>
      <c r="X100" s="211"/>
      <c r="Y100" s="211"/>
      <c r="Z100" s="211"/>
      <c r="AA100" s="211"/>
      <c r="AB100" s="211"/>
      <c r="AC100" s="211"/>
      <c r="AD100" s="211"/>
      <c r="AE100" s="212"/>
    </row>
    <row r="101" spans="2:31" ht="15" customHeight="1" x14ac:dyDescent="0.45">
      <c r="B101" s="197"/>
      <c r="C101" s="198"/>
      <c r="D101" s="233"/>
      <c r="E101" s="233"/>
      <c r="F101" s="233"/>
      <c r="G101" s="233"/>
      <c r="H101" s="233"/>
      <c r="I101" s="234"/>
      <c r="J101" s="116"/>
      <c r="K101" s="183" t="s">
        <v>70</v>
      </c>
      <c r="L101" s="183"/>
      <c r="M101" s="183"/>
      <c r="N101" s="183"/>
      <c r="O101" s="183"/>
      <c r="P101" s="183"/>
      <c r="Q101" s="183"/>
      <c r="R101" s="183"/>
      <c r="S101" s="183"/>
      <c r="T101" s="183"/>
      <c r="U101" s="183"/>
      <c r="V101" s="183"/>
      <c r="W101" s="183"/>
      <c r="X101" s="183"/>
      <c r="Y101" s="183"/>
      <c r="Z101" s="183"/>
      <c r="AA101" s="183"/>
      <c r="AB101" s="183"/>
      <c r="AC101" s="183"/>
      <c r="AD101" s="183"/>
      <c r="AE101" s="216"/>
    </row>
    <row r="102" spans="2:31" ht="15" customHeight="1" x14ac:dyDescent="0.45">
      <c r="B102" s="199"/>
      <c r="C102" s="200"/>
      <c r="D102" s="236"/>
      <c r="E102" s="236"/>
      <c r="F102" s="236"/>
      <c r="G102" s="236"/>
      <c r="H102" s="236"/>
      <c r="I102" s="237"/>
      <c r="J102" s="119"/>
      <c r="K102" s="194" t="s">
        <v>143</v>
      </c>
      <c r="L102" s="194"/>
      <c r="M102" s="194"/>
      <c r="N102" s="194"/>
      <c r="O102" s="194"/>
      <c r="P102" s="194"/>
      <c r="Q102" s="194"/>
      <c r="R102" s="194"/>
      <c r="S102" s="194"/>
      <c r="T102" s="194"/>
      <c r="U102" s="194"/>
      <c r="V102" s="194"/>
      <c r="W102" s="214"/>
      <c r="X102" s="180"/>
      <c r="Y102" s="181"/>
      <c r="Z102" s="181"/>
      <c r="AA102" s="182"/>
      <c r="AB102" s="213" t="s">
        <v>45</v>
      </c>
      <c r="AC102" s="194"/>
      <c r="AD102" s="194"/>
      <c r="AE102" s="214"/>
    </row>
    <row r="103" spans="2:31" ht="15" customHeight="1" x14ac:dyDescent="0.45">
      <c r="B103" s="106" t="s">
        <v>10</v>
      </c>
    </row>
    <row r="104" spans="2:31" ht="15" customHeight="1" x14ac:dyDescent="0.45">
      <c r="B104" s="106" t="s">
        <v>349</v>
      </c>
    </row>
    <row r="105" spans="2:31" ht="15" customHeight="1" x14ac:dyDescent="0.45"/>
    <row r="106" spans="2:31" ht="18" customHeight="1" x14ac:dyDescent="0.45">
      <c r="B106" s="175" t="s">
        <v>153</v>
      </c>
      <c r="C106" s="175"/>
      <c r="D106" s="176" t="s">
        <v>154</v>
      </c>
      <c r="E106" s="176"/>
      <c r="F106" s="176"/>
      <c r="G106" s="176"/>
      <c r="H106" s="176"/>
      <c r="I106" s="176"/>
      <c r="J106" s="177"/>
      <c r="K106" s="177"/>
      <c r="L106" s="171"/>
      <c r="M106" s="171"/>
      <c r="N106" s="171"/>
      <c r="O106" s="171"/>
      <c r="P106" s="104" t="s">
        <v>45</v>
      </c>
      <c r="Q106" s="171"/>
      <c r="R106" s="171"/>
      <c r="S106" s="104" t="s">
        <v>46</v>
      </c>
      <c r="T106" s="171"/>
      <c r="U106" s="171"/>
      <c r="V106" s="172" t="s">
        <v>158</v>
      </c>
      <c r="W106" s="173"/>
      <c r="X106" s="173"/>
      <c r="Y106" s="173"/>
      <c r="Z106" s="173"/>
      <c r="AA106" s="173"/>
      <c r="AB106" s="173"/>
      <c r="AC106" s="173"/>
      <c r="AD106" s="173"/>
      <c r="AE106" s="174"/>
    </row>
    <row r="107" spans="2:31" ht="18" customHeight="1" x14ac:dyDescent="0.45">
      <c r="B107" s="175"/>
      <c r="C107" s="175"/>
      <c r="D107" s="176" t="s">
        <v>155</v>
      </c>
      <c r="E107" s="176"/>
      <c r="F107" s="176"/>
      <c r="G107" s="176"/>
      <c r="H107" s="176"/>
      <c r="I107" s="176"/>
      <c r="J107" s="177"/>
      <c r="K107" s="177"/>
      <c r="L107" s="171"/>
      <c r="M107" s="171"/>
      <c r="N107" s="171"/>
      <c r="O107" s="171"/>
      <c r="P107" s="104" t="s">
        <v>45</v>
      </c>
      <c r="Q107" s="171"/>
      <c r="R107" s="171"/>
      <c r="S107" s="104" t="s">
        <v>46</v>
      </c>
      <c r="T107" s="171"/>
      <c r="U107" s="171"/>
      <c r="V107" s="172" t="s">
        <v>158</v>
      </c>
      <c r="W107" s="173"/>
      <c r="X107" s="173"/>
      <c r="Y107" s="173"/>
      <c r="Z107" s="173"/>
      <c r="AA107" s="173"/>
      <c r="AB107" s="173"/>
      <c r="AC107" s="173"/>
      <c r="AD107" s="173"/>
      <c r="AE107" s="174"/>
    </row>
  </sheetData>
  <sheetProtection selectLockedCells="1"/>
  <mergeCells count="231">
    <mergeCell ref="Z56:AA56"/>
    <mergeCell ref="T56:W56"/>
    <mergeCell ref="T57:W57"/>
    <mergeCell ref="AB56:AC56"/>
    <mergeCell ref="AD56:AE56"/>
    <mergeCell ref="D40:I44"/>
    <mergeCell ref="K40:L42"/>
    <mergeCell ref="O40:P42"/>
    <mergeCell ref="V40:V42"/>
    <mergeCell ref="Z40:AA44"/>
    <mergeCell ref="R41:U41"/>
    <mergeCell ref="R42:R44"/>
    <mergeCell ref="N43:Q43"/>
    <mergeCell ref="Y57:Z57"/>
    <mergeCell ref="Y1:AE1"/>
    <mergeCell ref="R4:S4"/>
    <mergeCell ref="T4:W4"/>
    <mergeCell ref="Y4:Z4"/>
    <mergeCell ref="AB4:AC4"/>
    <mergeCell ref="K6:M6"/>
    <mergeCell ref="O6:U6"/>
    <mergeCell ref="W6:Y6"/>
    <mergeCell ref="J14:P15"/>
    <mergeCell ref="Q14:AD15"/>
    <mergeCell ref="J16:P16"/>
    <mergeCell ref="Q16:AD16"/>
    <mergeCell ref="J17:P17"/>
    <mergeCell ref="Q17:AD17"/>
    <mergeCell ref="J7:L7"/>
    <mergeCell ref="M7:T7"/>
    <mergeCell ref="J8:L11"/>
    <mergeCell ref="M8:AD9"/>
    <mergeCell ref="M10:AD11"/>
    <mergeCell ref="J12:P13"/>
    <mergeCell ref="Q12:AD13"/>
    <mergeCell ref="D18:AD18"/>
    <mergeCell ref="C19:AD19"/>
    <mergeCell ref="B20:C39"/>
    <mergeCell ref="D20:I23"/>
    <mergeCell ref="J20:N21"/>
    <mergeCell ref="O20:Y21"/>
    <mergeCell ref="Z20:AA21"/>
    <mergeCell ref="AB20:AE21"/>
    <mergeCell ref="J22:N23"/>
    <mergeCell ref="O22:AE23"/>
    <mergeCell ref="D24:I25"/>
    <mergeCell ref="J24:M25"/>
    <mergeCell ref="N24:N25"/>
    <mergeCell ref="O24:AE25"/>
    <mergeCell ref="D26:I27"/>
    <mergeCell ref="J26:J27"/>
    <mergeCell ref="K26:L27"/>
    <mergeCell ref="M26:M27"/>
    <mergeCell ref="N26:S27"/>
    <mergeCell ref="T26:T27"/>
    <mergeCell ref="D28:I30"/>
    <mergeCell ref="J28:K30"/>
    <mergeCell ref="L28:O28"/>
    <mergeCell ref="P28:AE30"/>
    <mergeCell ref="L29:O29"/>
    <mergeCell ref="L30:O30"/>
    <mergeCell ref="U26:V27"/>
    <mergeCell ref="W26:W27"/>
    <mergeCell ref="X26:Z27"/>
    <mergeCell ref="AA26:AA27"/>
    <mergeCell ref="AB26:AD27"/>
    <mergeCell ref="AE26:AE27"/>
    <mergeCell ref="D34:I36"/>
    <mergeCell ref="J34:K36"/>
    <mergeCell ref="L34:O34"/>
    <mergeCell ref="P34:AE36"/>
    <mergeCell ref="L35:O35"/>
    <mergeCell ref="L36:O36"/>
    <mergeCell ref="R31:S31"/>
    <mergeCell ref="T31:AE33"/>
    <mergeCell ref="L32:M32"/>
    <mergeCell ref="R32:S32"/>
    <mergeCell ref="L33:M33"/>
    <mergeCell ref="R33:S33"/>
    <mergeCell ref="D31:I33"/>
    <mergeCell ref="J31:K33"/>
    <mergeCell ref="L31:M31"/>
    <mergeCell ref="N31:N33"/>
    <mergeCell ref="O31:O33"/>
    <mergeCell ref="P31:Q33"/>
    <mergeCell ref="D37:I39"/>
    <mergeCell ref="J37:K39"/>
    <mergeCell ref="L37:O37"/>
    <mergeCell ref="P37:P39"/>
    <mergeCell ref="Q37:R37"/>
    <mergeCell ref="S37:AE39"/>
    <mergeCell ref="L38:O38"/>
    <mergeCell ref="Q38:R38"/>
    <mergeCell ref="L39:O39"/>
    <mergeCell ref="Q39:R39"/>
    <mergeCell ref="B45:C53"/>
    <mergeCell ref="D45:I48"/>
    <mergeCell ref="K46:N47"/>
    <mergeCell ref="P46:Z46"/>
    <mergeCell ref="AB46:AE46"/>
    <mergeCell ref="P47:Z47"/>
    <mergeCell ref="AB47:AE47"/>
    <mergeCell ref="K48:AE48"/>
    <mergeCell ref="D49:I51"/>
    <mergeCell ref="K49:AE49"/>
    <mergeCell ref="K50:U50"/>
    <mergeCell ref="V50:W50"/>
    <mergeCell ref="X50:AA50"/>
    <mergeCell ref="AC50:AD50"/>
    <mergeCell ref="K51:AE51"/>
    <mergeCell ref="D52:I53"/>
    <mergeCell ref="K52:AE52"/>
    <mergeCell ref="K53:AE53"/>
    <mergeCell ref="B55:C73"/>
    <mergeCell ref="D55:I58"/>
    <mergeCell ref="K55:AE55"/>
    <mergeCell ref="K58:AE58"/>
    <mergeCell ref="D59:I63"/>
    <mergeCell ref="K59:AE59"/>
    <mergeCell ref="K60:U60"/>
    <mergeCell ref="V60:W60"/>
    <mergeCell ref="X60:AA60"/>
    <mergeCell ref="AB60:AE60"/>
    <mergeCell ref="K63:AE63"/>
    <mergeCell ref="D64:I65"/>
    <mergeCell ref="J64:J65"/>
    <mergeCell ref="K64:O65"/>
    <mergeCell ref="P64:P65"/>
    <mergeCell ref="Q64:AE65"/>
    <mergeCell ref="K61:U61"/>
    <mergeCell ref="V61:W61"/>
    <mergeCell ref="X61:AA61"/>
    <mergeCell ref="AB61:AE61"/>
    <mergeCell ref="K62:W62"/>
    <mergeCell ref="Y62:AA62"/>
    <mergeCell ref="AC62:AE62"/>
    <mergeCell ref="AB69:AE69"/>
    <mergeCell ref="K71:AA71"/>
    <mergeCell ref="K72:AE72"/>
    <mergeCell ref="K73:U73"/>
    <mergeCell ref="V73:W73"/>
    <mergeCell ref="X73:AA73"/>
    <mergeCell ref="AB73:AE73"/>
    <mergeCell ref="D66:I67"/>
    <mergeCell ref="J66:J67"/>
    <mergeCell ref="K66:O67"/>
    <mergeCell ref="P66:P67"/>
    <mergeCell ref="Q66:AE67"/>
    <mergeCell ref="D68:I73"/>
    <mergeCell ref="K68:AE68"/>
    <mergeCell ref="K69:U69"/>
    <mergeCell ref="V69:W69"/>
    <mergeCell ref="X69:AA69"/>
    <mergeCell ref="K81:Q81"/>
    <mergeCell ref="R81:AE81"/>
    <mergeCell ref="K82:Q82"/>
    <mergeCell ref="R82:AE82"/>
    <mergeCell ref="B84:C102"/>
    <mergeCell ref="D84:I84"/>
    <mergeCell ref="K84:L84"/>
    <mergeCell ref="N84:O84"/>
    <mergeCell ref="Q84:R84"/>
    <mergeCell ref="T84:U84"/>
    <mergeCell ref="B74:I82"/>
    <mergeCell ref="K74:M74"/>
    <mergeCell ref="N74:U74"/>
    <mergeCell ref="V74:AE74"/>
    <mergeCell ref="K75:M76"/>
    <mergeCell ref="N75:AE76"/>
    <mergeCell ref="K77:Q78"/>
    <mergeCell ref="R77:AE78"/>
    <mergeCell ref="K79:Q80"/>
    <mergeCell ref="R79:AE80"/>
    <mergeCell ref="AB85:AD85"/>
    <mergeCell ref="D86:I89"/>
    <mergeCell ref="K86:O86"/>
    <mergeCell ref="Q86:U86"/>
    <mergeCell ref="W86:AE86"/>
    <mergeCell ref="K87:AE87"/>
    <mergeCell ref="K88:AE88"/>
    <mergeCell ref="O89:AD89"/>
    <mergeCell ref="W84:X84"/>
    <mergeCell ref="Z84:AA84"/>
    <mergeCell ref="AB84:AD84"/>
    <mergeCell ref="D85:I85"/>
    <mergeCell ref="K85:L85"/>
    <mergeCell ref="N85:O85"/>
    <mergeCell ref="Q85:R85"/>
    <mergeCell ref="T85:U85"/>
    <mergeCell ref="W85:X85"/>
    <mergeCell ref="Z85:AA85"/>
    <mergeCell ref="D90:I90"/>
    <mergeCell ref="K90:O90"/>
    <mergeCell ref="Q90:AE90"/>
    <mergeCell ref="D91:I94"/>
    <mergeCell ref="K91:U91"/>
    <mergeCell ref="W91:AE91"/>
    <mergeCell ref="K92:U92"/>
    <mergeCell ref="W92:AE92"/>
    <mergeCell ref="K93:U93"/>
    <mergeCell ref="K94:M94"/>
    <mergeCell ref="D100:I102"/>
    <mergeCell ref="K100:AE100"/>
    <mergeCell ref="K101:AE101"/>
    <mergeCell ref="K102:U102"/>
    <mergeCell ref="V102:W102"/>
    <mergeCell ref="X102:AA102"/>
    <mergeCell ref="AB102:AE102"/>
    <mergeCell ref="O94:AD94"/>
    <mergeCell ref="D95:I96"/>
    <mergeCell ref="K95:O96"/>
    <mergeCell ref="Q95:AE96"/>
    <mergeCell ref="D97:I99"/>
    <mergeCell ref="K97:AE97"/>
    <mergeCell ref="K98:W98"/>
    <mergeCell ref="Y98:AA98"/>
    <mergeCell ref="AC98:AE98"/>
    <mergeCell ref="K99:AE99"/>
    <mergeCell ref="V106:AE106"/>
    <mergeCell ref="D107:I107"/>
    <mergeCell ref="J107:K107"/>
    <mergeCell ref="L107:O107"/>
    <mergeCell ref="Q107:R107"/>
    <mergeCell ref="T107:U107"/>
    <mergeCell ref="V107:AE107"/>
    <mergeCell ref="B106:C107"/>
    <mergeCell ref="D106:I106"/>
    <mergeCell ref="J106:K106"/>
    <mergeCell ref="L106:O106"/>
    <mergeCell ref="Q106:R106"/>
    <mergeCell ref="T106:U106"/>
  </mergeCells>
  <phoneticPr fontId="25"/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90" orientation="portrait" r:id="rId1"/>
  <rowBreaks count="1" manualBreakCount="1">
    <brk id="54" max="3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Check Box 1">
              <controlPr defaultSize="0" autoFill="0" autoLine="0" autoPict="0">
                <anchor moveWithCells="1">
                  <from>
                    <xdr:col>9</xdr:col>
                    <xdr:colOff>0</xdr:colOff>
                    <xdr:row>54</xdr:row>
                    <xdr:rowOff>0</xdr:rowOff>
                  </from>
                  <to>
                    <xdr:col>19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Check Box 2">
              <controlPr defaultSize="0" autoFill="0" autoLine="0" autoPict="0">
                <anchor moveWithCells="1">
                  <from>
                    <xdr:col>9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6" name="Check Box 3">
              <controlPr defaultSize="0" autoFill="0" autoLine="0" autoPict="0">
                <anchor moveWithCells="1">
                  <from>
                    <xdr:col>9</xdr:col>
                    <xdr:colOff>7620</xdr:colOff>
                    <xdr:row>63</xdr:row>
                    <xdr:rowOff>0</xdr:rowOff>
                  </from>
                  <to>
                    <xdr:col>15</xdr:col>
                    <xdr:colOff>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r:id="rId7" name="Check Box 4">
              <controlPr defaultSize="0" autoFill="0" autoLine="0" autoPict="0">
                <anchor moveWithCells="1">
                  <from>
                    <xdr:col>14</xdr:col>
                    <xdr:colOff>213360</xdr:colOff>
                    <xdr:row>63</xdr:row>
                    <xdr:rowOff>0</xdr:rowOff>
                  </from>
                  <to>
                    <xdr:col>22</xdr:col>
                    <xdr:colOff>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3" r:id="rId8" name="Check Box 5">
              <controlPr defaultSize="0" autoFill="0" autoLine="0" autoPict="0">
                <anchor moveWithCells="1">
                  <from>
                    <xdr:col>15</xdr:col>
                    <xdr:colOff>0</xdr:colOff>
                    <xdr:row>65</xdr:row>
                    <xdr:rowOff>0</xdr:rowOff>
                  </from>
                  <to>
                    <xdr:col>17</xdr:col>
                    <xdr:colOff>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r:id="rId9" name="Check Box 6">
              <controlPr defaultSize="0" autoFill="0" autoLine="0" autoPict="0">
                <anchor moveWithCells="1">
                  <from>
                    <xdr:col>8</xdr:col>
                    <xdr:colOff>213360</xdr:colOff>
                    <xdr:row>65</xdr:row>
                    <xdr:rowOff>0</xdr:rowOff>
                  </from>
                  <to>
                    <xdr:col>11</xdr:col>
                    <xdr:colOff>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5" r:id="rId10" name="Check Box 7">
              <controlPr defaultSize="0" autoFill="0" autoLine="0" autoPict="0">
                <anchor moveWithCells="1">
                  <from>
                    <xdr:col>9</xdr:col>
                    <xdr:colOff>0</xdr:colOff>
                    <xdr:row>67</xdr:row>
                    <xdr:rowOff>0</xdr:rowOff>
                  </from>
                  <to>
                    <xdr:col>19</xdr:col>
                    <xdr:colOff>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6" r:id="rId11" name="Check Box 8">
              <controlPr defaultSize="0" autoFill="0" autoLine="0" autoPict="0">
                <anchor moveWithCells="1">
                  <from>
                    <xdr:col>9</xdr:col>
                    <xdr:colOff>0</xdr:colOff>
                    <xdr:row>70</xdr:row>
                    <xdr:rowOff>228600</xdr:rowOff>
                  </from>
                  <to>
                    <xdr:col>20</xdr:col>
                    <xdr:colOff>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7" r:id="rId12" name="Check Box 9">
              <controlPr defaultSize="0" autoFill="0" autoLine="0" autoPict="0">
                <anchor moveWithCells="1">
                  <from>
                    <xdr:col>21</xdr:col>
                    <xdr:colOff>0</xdr:colOff>
                    <xdr:row>5</xdr:row>
                    <xdr:rowOff>0</xdr:rowOff>
                  </from>
                  <to>
                    <xdr:col>25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8" r:id="rId13" name="Check Box 10">
              <controlPr defaultSize="0" autoFill="0" autoLine="0" autoPict="0">
                <anchor moveWithCells="1">
                  <from>
                    <xdr:col>13</xdr:col>
                    <xdr:colOff>0</xdr:colOff>
                    <xdr:row>5</xdr:row>
                    <xdr:rowOff>0</xdr:rowOff>
                  </from>
                  <to>
                    <xdr:col>21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9" r:id="rId14" name="Check Box 11">
              <controlPr defaultSize="0" autoFill="0" autoLine="0" autoPict="0">
                <anchor moveWithCells="1">
                  <from>
                    <xdr:col>9</xdr:col>
                    <xdr:colOff>0</xdr:colOff>
                    <xdr:row>5</xdr:row>
                    <xdr:rowOff>0</xdr:rowOff>
                  </from>
                  <to>
                    <xdr:col>13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0" r:id="rId15" name="Check Box 12">
              <controlPr defaultSize="0" autoFill="0" autoLine="0" autoPict="0">
                <anchor moveWithCells="1">
                  <from>
                    <xdr:col>9</xdr:col>
                    <xdr:colOff>0</xdr:colOff>
                    <xdr:row>83</xdr:row>
                    <xdr:rowOff>0</xdr:rowOff>
                  </from>
                  <to>
                    <xdr:col>11</xdr:col>
                    <xdr:colOff>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1" r:id="rId16" name="Check Box 13">
              <controlPr defaultSize="0" autoFill="0" autoLine="0" autoPict="0">
                <anchor moveWithCells="1">
                  <from>
                    <xdr:col>12</xdr:col>
                    <xdr:colOff>0</xdr:colOff>
                    <xdr:row>82</xdr:row>
                    <xdr:rowOff>190500</xdr:rowOff>
                  </from>
                  <to>
                    <xdr:col>15</xdr:col>
                    <xdr:colOff>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2" r:id="rId17" name="Check Box 14">
              <controlPr defaultSize="0" autoFill="0" autoLine="0" autoPict="0">
                <anchor moveWithCells="1">
                  <from>
                    <xdr:col>14</xdr:col>
                    <xdr:colOff>213360</xdr:colOff>
                    <xdr:row>82</xdr:row>
                    <xdr:rowOff>190500</xdr:rowOff>
                  </from>
                  <to>
                    <xdr:col>18</xdr:col>
                    <xdr:colOff>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3" r:id="rId18" name="Check Box 15">
              <controlPr defaultSize="0" autoFill="0" autoLine="0" autoPict="0">
                <anchor moveWithCells="1">
                  <from>
                    <xdr:col>18</xdr:col>
                    <xdr:colOff>0</xdr:colOff>
                    <xdr:row>82</xdr:row>
                    <xdr:rowOff>190500</xdr:rowOff>
                  </from>
                  <to>
                    <xdr:col>21</xdr:col>
                    <xdr:colOff>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4" r:id="rId19" name="Check Box 16">
              <controlPr defaultSize="0" autoFill="0" autoLine="0" autoPict="0">
                <anchor moveWithCells="1">
                  <from>
                    <xdr:col>21</xdr:col>
                    <xdr:colOff>0</xdr:colOff>
                    <xdr:row>82</xdr:row>
                    <xdr:rowOff>190500</xdr:rowOff>
                  </from>
                  <to>
                    <xdr:col>24</xdr:col>
                    <xdr:colOff>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5" r:id="rId20" name="Check Box 17">
              <controlPr defaultSize="0" autoFill="0" autoLine="0" autoPict="0">
                <anchor moveWithCells="1">
                  <from>
                    <xdr:col>24</xdr:col>
                    <xdr:colOff>0</xdr:colOff>
                    <xdr:row>82</xdr:row>
                    <xdr:rowOff>190500</xdr:rowOff>
                  </from>
                  <to>
                    <xdr:col>27</xdr:col>
                    <xdr:colOff>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6" r:id="rId21" name="Check Box 18">
              <controlPr defaultSize="0" autoFill="0" autoLine="0" autoPict="0">
                <anchor moveWithCells="1">
                  <from>
                    <xdr:col>9</xdr:col>
                    <xdr:colOff>213360</xdr:colOff>
                    <xdr:row>84</xdr:row>
                    <xdr:rowOff>0</xdr:rowOff>
                  </from>
                  <to>
                    <xdr:col>10</xdr:col>
                    <xdr:colOff>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7" r:id="rId22" name="Check Box 19">
              <controlPr defaultSize="0" autoFill="0" autoLine="0" autoPict="0">
                <anchor moveWithCells="1">
                  <from>
                    <xdr:col>12</xdr:col>
                    <xdr:colOff>0</xdr:colOff>
                    <xdr:row>84</xdr:row>
                    <xdr:rowOff>0</xdr:rowOff>
                  </from>
                  <to>
                    <xdr:col>15</xdr:col>
                    <xdr:colOff>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8" r:id="rId23" name="Check Box 20">
              <controlPr defaultSize="0" autoFill="0" autoLine="0" autoPict="0">
                <anchor moveWithCells="1">
                  <from>
                    <xdr:col>14</xdr:col>
                    <xdr:colOff>213360</xdr:colOff>
                    <xdr:row>84</xdr:row>
                    <xdr:rowOff>0</xdr:rowOff>
                  </from>
                  <to>
                    <xdr:col>18</xdr:col>
                    <xdr:colOff>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9" r:id="rId24" name="Check Box 21">
              <controlPr defaultSize="0" autoFill="0" autoLine="0" autoPict="0">
                <anchor moveWithCells="1">
                  <from>
                    <xdr:col>18</xdr:col>
                    <xdr:colOff>213360</xdr:colOff>
                    <xdr:row>84</xdr:row>
                    <xdr:rowOff>0</xdr:rowOff>
                  </from>
                  <to>
                    <xdr:col>19</xdr:col>
                    <xdr:colOff>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0" r:id="rId25" name="Check Box 22">
              <controlPr defaultSize="0" autoFill="0" autoLine="0" autoPict="0">
                <anchor moveWithCells="1">
                  <from>
                    <xdr:col>21</xdr:col>
                    <xdr:colOff>0</xdr:colOff>
                    <xdr:row>84</xdr:row>
                    <xdr:rowOff>0</xdr:rowOff>
                  </from>
                  <to>
                    <xdr:col>24</xdr:col>
                    <xdr:colOff>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1" r:id="rId26" name="Check Box 23">
              <controlPr defaultSize="0" autoFill="0" autoLine="0" autoPict="0">
                <anchor moveWithCells="1">
                  <from>
                    <xdr:col>24</xdr:col>
                    <xdr:colOff>0</xdr:colOff>
                    <xdr:row>84</xdr:row>
                    <xdr:rowOff>0</xdr:rowOff>
                  </from>
                  <to>
                    <xdr:col>27</xdr:col>
                    <xdr:colOff>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2" r:id="rId27" name="Check Box 24">
              <controlPr defaultSize="0" autoFill="0" autoLine="0" autoPict="0">
                <anchor moveWithCells="1">
                  <from>
                    <xdr:col>9</xdr:col>
                    <xdr:colOff>213360</xdr:colOff>
                    <xdr:row>89</xdr:row>
                    <xdr:rowOff>0</xdr:rowOff>
                  </from>
                  <to>
                    <xdr:col>10</xdr:col>
                    <xdr:colOff>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3" r:id="rId28" name="Check Box 25">
              <controlPr defaultSize="0" autoFill="0" autoLine="0" autoPict="0">
                <anchor moveWithCells="1">
                  <from>
                    <xdr:col>9</xdr:col>
                    <xdr:colOff>0</xdr:colOff>
                    <xdr:row>84</xdr:row>
                    <xdr:rowOff>0</xdr:rowOff>
                  </from>
                  <to>
                    <xdr:col>11</xdr:col>
                    <xdr:colOff>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4" r:id="rId29" name="Check Box 26">
              <controlPr defaultSize="0" autoFill="0" autoLine="0" autoPict="0">
                <anchor moveWithCells="1">
                  <from>
                    <xdr:col>18</xdr:col>
                    <xdr:colOff>0</xdr:colOff>
                    <xdr:row>84</xdr:row>
                    <xdr:rowOff>0</xdr:rowOff>
                  </from>
                  <to>
                    <xdr:col>21</xdr:col>
                    <xdr:colOff>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5" r:id="rId30" name="Check Box 27">
              <controlPr defaultSize="0" autoFill="0" autoLine="0" autoPict="0">
                <anchor moveWithCells="1">
                  <from>
                    <xdr:col>9</xdr:col>
                    <xdr:colOff>213360</xdr:colOff>
                    <xdr:row>96</xdr:row>
                    <xdr:rowOff>0</xdr:rowOff>
                  </from>
                  <to>
                    <xdr:col>10</xdr:col>
                    <xdr:colOff>0</xdr:colOff>
                    <xdr:row>97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6" r:id="rId31" name="Check Box 28">
              <controlPr defaultSize="0" autoFill="0" autoLine="0" autoPict="0">
                <anchor moveWithCells="1">
                  <from>
                    <xdr:col>9</xdr:col>
                    <xdr:colOff>213360</xdr:colOff>
                    <xdr:row>90</xdr:row>
                    <xdr:rowOff>0</xdr:rowOff>
                  </from>
                  <to>
                    <xdr:col>10</xdr:col>
                    <xdr:colOff>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7" r:id="rId32" name="Check Box 29">
              <controlPr defaultSize="0" autoFill="0" autoLine="0" autoPict="0">
                <anchor moveWithCells="1">
                  <from>
                    <xdr:col>9</xdr:col>
                    <xdr:colOff>213360</xdr:colOff>
                    <xdr:row>96</xdr:row>
                    <xdr:rowOff>0</xdr:rowOff>
                  </from>
                  <to>
                    <xdr:col>10</xdr:col>
                    <xdr:colOff>0</xdr:colOff>
                    <xdr:row>97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8" r:id="rId33" name="Check Box 30">
              <controlPr defaultSize="0" autoFill="0" autoLine="0" autoPict="0">
                <anchor moveWithCells="1">
                  <from>
                    <xdr:col>9</xdr:col>
                    <xdr:colOff>213360</xdr:colOff>
                    <xdr:row>96</xdr:row>
                    <xdr:rowOff>0</xdr:rowOff>
                  </from>
                  <to>
                    <xdr:col>10</xdr:col>
                    <xdr:colOff>0</xdr:colOff>
                    <xdr:row>97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9" r:id="rId34" name="Check Box 31">
              <controlPr defaultSize="0" autoFill="0" autoLine="0" autoPict="0">
                <anchor moveWithCells="1">
                  <from>
                    <xdr:col>9</xdr:col>
                    <xdr:colOff>213360</xdr:colOff>
                    <xdr:row>99</xdr:row>
                    <xdr:rowOff>0</xdr:rowOff>
                  </from>
                  <to>
                    <xdr:col>10</xdr:col>
                    <xdr:colOff>0</xdr:colOff>
                    <xdr:row>100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0" r:id="rId35" name="Check Box 32">
              <controlPr defaultSize="0" autoFill="0" autoLine="0" autoPict="0">
                <anchor moveWithCells="1">
                  <from>
                    <xdr:col>9</xdr:col>
                    <xdr:colOff>0</xdr:colOff>
                    <xdr:row>89</xdr:row>
                    <xdr:rowOff>0</xdr:rowOff>
                  </from>
                  <to>
                    <xdr:col>11</xdr:col>
                    <xdr:colOff>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1" r:id="rId36" name="Check Box 33">
              <controlPr defaultSize="0" autoFill="0" autoLine="0" autoPict="0">
                <anchor moveWithCells="1">
                  <from>
                    <xdr:col>9</xdr:col>
                    <xdr:colOff>213360</xdr:colOff>
                    <xdr:row>90</xdr:row>
                    <xdr:rowOff>0</xdr:rowOff>
                  </from>
                  <to>
                    <xdr:col>10</xdr:col>
                    <xdr:colOff>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2" r:id="rId37" name="Check Box 34">
              <controlPr defaultSize="0" autoFill="0" autoLine="0" autoPict="0">
                <anchor moveWithCells="1">
                  <from>
                    <xdr:col>21</xdr:col>
                    <xdr:colOff>213360</xdr:colOff>
                    <xdr:row>102</xdr:row>
                    <xdr:rowOff>0</xdr:rowOff>
                  </from>
                  <to>
                    <xdr:col>22</xdr:col>
                    <xdr:colOff>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3" r:id="rId38" name="Check Box 35">
              <controlPr defaultSize="0" autoFill="0" autoLine="0" autoPict="0">
                <anchor moveWithCells="1">
                  <from>
                    <xdr:col>26</xdr:col>
                    <xdr:colOff>213360</xdr:colOff>
                    <xdr:row>102</xdr:row>
                    <xdr:rowOff>0</xdr:rowOff>
                  </from>
                  <to>
                    <xdr:col>27</xdr:col>
                    <xdr:colOff>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4" r:id="rId39" name="Check Box 36">
              <controlPr defaultSize="0" autoFill="0" autoLine="0" autoPict="0">
                <anchor moveWithCells="1">
                  <from>
                    <xdr:col>21</xdr:col>
                    <xdr:colOff>213360</xdr:colOff>
                    <xdr:row>102</xdr:row>
                    <xdr:rowOff>0</xdr:rowOff>
                  </from>
                  <to>
                    <xdr:col>22</xdr:col>
                    <xdr:colOff>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5" r:id="rId40" name="Check Box 37">
              <controlPr defaultSize="0" autoFill="0" autoLine="0" autoPict="0">
                <anchor moveWithCells="1">
                  <from>
                    <xdr:col>9</xdr:col>
                    <xdr:colOff>213360</xdr:colOff>
                    <xdr:row>102</xdr:row>
                    <xdr:rowOff>0</xdr:rowOff>
                  </from>
                  <to>
                    <xdr:col>10</xdr:col>
                    <xdr:colOff>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6" r:id="rId41" name="Check Box 38">
              <controlPr defaultSize="0" autoFill="0" autoLine="0" autoPict="0">
                <anchor moveWithCells="1">
                  <from>
                    <xdr:col>9</xdr:col>
                    <xdr:colOff>0</xdr:colOff>
                    <xdr:row>58</xdr:row>
                    <xdr:rowOff>0</xdr:rowOff>
                  </from>
                  <to>
                    <xdr:col>19</xdr:col>
                    <xdr:colOff>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7" r:id="rId42" name="Check Box 39">
              <controlPr defaultSize="0" autoFill="0" autoLine="0" autoPict="0">
                <anchor moveWithCells="1">
                  <from>
                    <xdr:col>9</xdr:col>
                    <xdr:colOff>0</xdr:colOff>
                    <xdr:row>62</xdr:row>
                    <xdr:rowOff>0</xdr:rowOff>
                  </from>
                  <to>
                    <xdr:col>20</xdr:col>
                    <xdr:colOff>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8" r:id="rId43" name="Check Box 40">
              <controlPr defaultSize="0" autoFill="0" autoLine="0" autoPict="0">
                <anchor moveWithCells="1">
                  <from>
                    <xdr:col>9</xdr:col>
                    <xdr:colOff>213360</xdr:colOff>
                    <xdr:row>90</xdr:row>
                    <xdr:rowOff>0</xdr:rowOff>
                  </from>
                  <to>
                    <xdr:col>10</xdr:col>
                    <xdr:colOff>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9" r:id="rId44" name="Check Box 41">
              <controlPr defaultSize="0" autoFill="0" autoLine="0" autoPict="0">
                <anchor moveWithCells="1">
                  <from>
                    <xdr:col>9</xdr:col>
                    <xdr:colOff>213360</xdr:colOff>
                    <xdr:row>102</xdr:row>
                    <xdr:rowOff>0</xdr:rowOff>
                  </from>
                  <to>
                    <xdr:col>10</xdr:col>
                    <xdr:colOff>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0" r:id="rId45" name="Check Box 42">
              <controlPr defaultSize="0" autoFill="0" autoLine="0" autoPict="0">
                <anchor moveWithCells="1">
                  <from>
                    <xdr:col>21</xdr:col>
                    <xdr:colOff>0</xdr:colOff>
                    <xdr:row>90</xdr:row>
                    <xdr:rowOff>0</xdr:rowOff>
                  </from>
                  <to>
                    <xdr:col>27</xdr:col>
                    <xdr:colOff>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1" r:id="rId46" name="Check Box 43">
              <controlPr defaultSize="0" autoFill="0" autoLine="0" autoPict="0">
                <anchor moveWithCells="1">
                  <from>
                    <xdr:col>9</xdr:col>
                    <xdr:colOff>0</xdr:colOff>
                    <xdr:row>90</xdr:row>
                    <xdr:rowOff>0</xdr:rowOff>
                  </from>
                  <to>
                    <xdr:col>15</xdr:col>
                    <xdr:colOff>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2" r:id="rId47" name="Check Box 44">
              <controlPr defaultSize="0" autoFill="0" autoLine="0" autoPict="0">
                <anchor moveWithCells="1">
                  <from>
                    <xdr:col>9</xdr:col>
                    <xdr:colOff>0</xdr:colOff>
                    <xdr:row>90</xdr:row>
                    <xdr:rowOff>228600</xdr:rowOff>
                  </from>
                  <to>
                    <xdr:col>14</xdr:col>
                    <xdr:colOff>198120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3" r:id="rId48" name="Check Box 45">
              <controlPr defaultSize="0" autoFill="0" autoLine="0" autoPict="0">
                <anchor moveWithCells="1">
                  <from>
                    <xdr:col>9</xdr:col>
                    <xdr:colOff>0</xdr:colOff>
                    <xdr:row>92</xdr:row>
                    <xdr:rowOff>0</xdr:rowOff>
                  </from>
                  <to>
                    <xdr:col>15</xdr:col>
                    <xdr:colOff>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4" r:id="rId49" name="Check Box 46">
              <controlPr defaultSize="0" autoFill="0" autoLine="0" autoPict="0">
                <anchor moveWithCells="1">
                  <from>
                    <xdr:col>21</xdr:col>
                    <xdr:colOff>0</xdr:colOff>
                    <xdr:row>91</xdr:row>
                    <xdr:rowOff>0</xdr:rowOff>
                  </from>
                  <to>
                    <xdr:col>27</xdr:col>
                    <xdr:colOff>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5" r:id="rId50" name="Check Box 47">
              <controlPr defaultSize="0" autoFill="0" autoLine="0" autoPict="0">
                <anchor moveWithCells="1">
                  <from>
                    <xdr:col>9</xdr:col>
                    <xdr:colOff>0</xdr:colOff>
                    <xdr:row>96</xdr:row>
                    <xdr:rowOff>0</xdr:rowOff>
                  </from>
                  <to>
                    <xdr:col>13</xdr:col>
                    <xdr:colOff>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6" r:id="rId51" name="Check Box 48">
              <controlPr defaultSize="0" autoFill="0" autoLine="0" autoPict="0">
                <anchor moveWithCells="1">
                  <from>
                    <xdr:col>14</xdr:col>
                    <xdr:colOff>213360</xdr:colOff>
                    <xdr:row>89</xdr:row>
                    <xdr:rowOff>0</xdr:rowOff>
                  </from>
                  <to>
                    <xdr:col>17</xdr:col>
                    <xdr:colOff>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7" r:id="rId52" name="Check Box 49">
              <controlPr defaultSize="0" autoFill="0" autoLine="0" autoPict="0">
                <anchor moveWithCells="1">
                  <from>
                    <xdr:col>9</xdr:col>
                    <xdr:colOff>0</xdr:colOff>
                    <xdr:row>98</xdr:row>
                    <xdr:rowOff>0</xdr:rowOff>
                  </from>
                  <to>
                    <xdr:col>13</xdr:col>
                    <xdr:colOff>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8" r:id="rId53" name="Check Box 50">
              <controlPr defaultSize="0" autoFill="0" autoLine="0" autoPict="0">
                <anchor moveWithCells="1">
                  <from>
                    <xdr:col>9</xdr:col>
                    <xdr:colOff>0</xdr:colOff>
                    <xdr:row>100</xdr:row>
                    <xdr:rowOff>0</xdr:rowOff>
                  </from>
                  <to>
                    <xdr:col>13</xdr:col>
                    <xdr:colOff>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9" r:id="rId54" name="Check Box 51">
              <controlPr defaultSize="0" autoFill="0" autoLine="0" autoPict="0">
                <anchor moveWithCells="1">
                  <from>
                    <xdr:col>9</xdr:col>
                    <xdr:colOff>0</xdr:colOff>
                    <xdr:row>99</xdr:row>
                    <xdr:rowOff>0</xdr:rowOff>
                  </from>
                  <to>
                    <xdr:col>13</xdr:col>
                    <xdr:colOff>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0" r:id="rId55" name="Check Box 52">
              <controlPr defaultSize="0" autoFill="0" autoLine="0" autoPict="0">
                <anchor moveWithCells="1">
                  <from>
                    <xdr:col>9</xdr:col>
                    <xdr:colOff>0</xdr:colOff>
                    <xdr:row>85</xdr:row>
                    <xdr:rowOff>0</xdr:rowOff>
                  </from>
                  <to>
                    <xdr:col>13</xdr:col>
                    <xdr:colOff>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1" r:id="rId56" name="Check Box 53">
              <controlPr defaultSize="0" autoFill="0" autoLine="0" autoPict="0">
                <anchor moveWithCells="1">
                  <from>
                    <xdr:col>9</xdr:col>
                    <xdr:colOff>0</xdr:colOff>
                    <xdr:row>86</xdr:row>
                    <xdr:rowOff>0</xdr:rowOff>
                  </from>
                  <to>
                    <xdr:col>24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2" r:id="rId57" name="Check Box 54">
              <controlPr defaultSize="0" autoFill="0" autoLine="0" autoPict="0">
                <anchor moveWithCells="1">
                  <from>
                    <xdr:col>9</xdr:col>
                    <xdr:colOff>0</xdr:colOff>
                    <xdr:row>87</xdr:row>
                    <xdr:rowOff>0</xdr:rowOff>
                  </from>
                  <to>
                    <xdr:col>19</xdr:col>
                    <xdr:colOff>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3" r:id="rId58" name="Check Box 55">
              <controlPr defaultSize="0" autoFill="0" autoLine="0" autoPict="0">
                <anchor moveWithCells="1">
                  <from>
                    <xdr:col>15</xdr:col>
                    <xdr:colOff>0</xdr:colOff>
                    <xdr:row>85</xdr:row>
                    <xdr:rowOff>0</xdr:rowOff>
                  </from>
                  <to>
                    <xdr:col>19</xdr:col>
                    <xdr:colOff>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4" r:id="rId59" name="Check Box 56">
              <controlPr defaultSize="0" autoFill="0" autoLine="0" autoPict="0">
                <anchor moveWithCells="1">
                  <from>
                    <xdr:col>21</xdr:col>
                    <xdr:colOff>0</xdr:colOff>
                    <xdr:row>85</xdr:row>
                    <xdr:rowOff>0</xdr:rowOff>
                  </from>
                  <to>
                    <xdr:col>26</xdr:col>
                    <xdr:colOff>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5" r:id="rId60" name="Check Box 57">
              <controlPr defaultSize="0" autoFill="0" autoLine="0" autoPict="0">
                <anchor moveWithCells="1">
                  <from>
                    <xdr:col>9</xdr:col>
                    <xdr:colOff>0</xdr:colOff>
                    <xdr:row>88</xdr:row>
                    <xdr:rowOff>0</xdr:rowOff>
                  </from>
                  <to>
                    <xdr:col>13</xdr:col>
                    <xdr:colOff>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6" r:id="rId61" name="Check Box 58">
              <controlPr defaultSize="0" autoFill="0" autoLine="0" autoPict="0">
                <anchor moveWithCells="1">
                  <from>
                    <xdr:col>23</xdr:col>
                    <xdr:colOff>0</xdr:colOff>
                    <xdr:row>61</xdr:row>
                    <xdr:rowOff>0</xdr:rowOff>
                  </from>
                  <to>
                    <xdr:col>25</xdr:col>
                    <xdr:colOff>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7" r:id="rId62" name="Check Box 59">
              <controlPr defaultSize="0" autoFill="0" autoLine="0" autoPict="0">
                <anchor moveWithCells="1">
                  <from>
                    <xdr:col>27</xdr:col>
                    <xdr:colOff>0</xdr:colOff>
                    <xdr:row>61</xdr:row>
                    <xdr:rowOff>0</xdr:rowOff>
                  </from>
                  <to>
                    <xdr:col>29</xdr:col>
                    <xdr:colOff>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8" r:id="rId63" name="Check Box 60">
              <controlPr defaultSize="0" autoFill="0" autoLine="0" autoPict="0">
                <anchor moveWithCells="1">
                  <from>
                    <xdr:col>9</xdr:col>
                    <xdr:colOff>0</xdr:colOff>
                    <xdr:row>93</xdr:row>
                    <xdr:rowOff>0</xdr:rowOff>
                  </from>
                  <to>
                    <xdr:col>13</xdr:col>
                    <xdr:colOff>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9" r:id="rId64" name="Check Box 61">
              <controlPr defaultSize="0" autoFill="0" autoLine="0" autoPict="0">
                <anchor moveWithCells="1">
                  <from>
                    <xdr:col>27</xdr:col>
                    <xdr:colOff>0</xdr:colOff>
                    <xdr:row>97</xdr:row>
                    <xdr:rowOff>0</xdr:rowOff>
                  </from>
                  <to>
                    <xdr:col>29</xdr:col>
                    <xdr:colOff>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0" r:id="rId65" name="Check Box 62">
              <controlPr defaultSize="0" autoFill="0" autoLine="0" autoPict="0">
                <anchor moveWithCells="1">
                  <from>
                    <xdr:col>23</xdr:col>
                    <xdr:colOff>0</xdr:colOff>
                    <xdr:row>97</xdr:row>
                    <xdr:rowOff>0</xdr:rowOff>
                  </from>
                  <to>
                    <xdr:col>25</xdr:col>
                    <xdr:colOff>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1" r:id="rId66" name="Check Box 63">
              <controlPr defaultSize="0" autoFill="0" autoLine="0" autoPict="0">
                <anchor moveWithCells="1">
                  <from>
                    <xdr:col>12</xdr:col>
                    <xdr:colOff>0</xdr:colOff>
                    <xdr:row>25</xdr:row>
                    <xdr:rowOff>0</xdr:rowOff>
                  </from>
                  <to>
                    <xdr:col>19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2" r:id="rId67" name="Check Box 64">
              <controlPr defaultSize="0" autoFill="0" autoLine="0" autoPict="0">
                <anchor moveWithCells="1">
                  <from>
                    <xdr:col>19</xdr:col>
                    <xdr:colOff>0</xdr:colOff>
                    <xdr:row>25</xdr:row>
                    <xdr:rowOff>0</xdr:rowOff>
                  </from>
                  <to>
                    <xdr:col>22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3" r:id="rId68" name="Check Box 65">
              <controlPr defaultSize="0" autoFill="0" autoLine="0" autoPict="0">
                <anchor moveWithCells="1">
                  <from>
                    <xdr:col>22</xdr:col>
                    <xdr:colOff>0</xdr:colOff>
                    <xdr:row>25</xdr:row>
                    <xdr:rowOff>0</xdr:rowOff>
                  </from>
                  <to>
                    <xdr:col>26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4" r:id="rId69" name="Check Box 66">
              <controlPr defaultSize="0" autoFill="0" autoLine="0" autoPict="0">
                <anchor moveWithCells="1">
                  <from>
                    <xdr:col>9</xdr:col>
                    <xdr:colOff>7620</xdr:colOff>
                    <xdr:row>25</xdr:row>
                    <xdr:rowOff>0</xdr:rowOff>
                  </from>
                  <to>
                    <xdr:col>12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5" r:id="rId70" name="Check Box 67">
              <controlPr defaultSize="0" autoFill="0" autoLine="0" autoPict="0">
                <anchor moveWithCells="1">
                  <from>
                    <xdr:col>26</xdr:col>
                    <xdr:colOff>0</xdr:colOff>
                    <xdr:row>25</xdr:row>
                    <xdr:rowOff>0</xdr:rowOff>
                  </from>
                  <to>
                    <xdr:col>30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9" r:id="rId71" name="Check Box 71">
              <controlPr defaultSize="0" autoFill="0" autoLine="0" autoPict="0">
                <anchor moveWithCells="1">
                  <from>
                    <xdr:col>9</xdr:col>
                    <xdr:colOff>0</xdr:colOff>
                    <xdr:row>48</xdr:row>
                    <xdr:rowOff>0</xdr:rowOff>
                  </from>
                  <to>
                    <xdr:col>11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0" r:id="rId72" name="Check Box 72">
              <controlPr defaultSize="0" autoFill="0" autoLine="0" autoPict="0">
                <anchor moveWithCells="1">
                  <from>
                    <xdr:col>9</xdr:col>
                    <xdr:colOff>0</xdr:colOff>
                    <xdr:row>50</xdr:row>
                    <xdr:rowOff>0</xdr:rowOff>
                  </from>
                  <to>
                    <xdr:col>11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1" r:id="rId73" name="Check Box 73">
              <controlPr defaultSize="0" autoFill="0" autoLine="0" autoPict="0">
                <anchor moveWithCells="1">
                  <from>
                    <xdr:col>9</xdr:col>
                    <xdr:colOff>0</xdr:colOff>
                    <xdr:row>50</xdr:row>
                    <xdr:rowOff>228600</xdr:rowOff>
                  </from>
                  <to>
                    <xdr:col>18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2" r:id="rId74" name="Check Box 74">
              <controlPr defaultSize="0" autoFill="0" autoLine="0" autoPict="0">
                <anchor moveWithCells="1">
                  <from>
                    <xdr:col>9</xdr:col>
                    <xdr:colOff>0</xdr:colOff>
                    <xdr:row>52</xdr:row>
                    <xdr:rowOff>0</xdr:rowOff>
                  </from>
                  <to>
                    <xdr:col>17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3" r:id="rId75" name="Check Box 75">
              <controlPr defaultSize="0" autoFill="0" autoLine="0" autoPict="0">
                <anchor moveWithCells="1">
                  <from>
                    <xdr:col>21</xdr:col>
                    <xdr:colOff>0</xdr:colOff>
                    <xdr:row>92</xdr:row>
                    <xdr:rowOff>0</xdr:rowOff>
                  </from>
                  <to>
                    <xdr:col>29</xdr:col>
                    <xdr:colOff>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4" r:id="rId76" name="Check Box 76">
              <controlPr defaultSize="0" autoFill="0" autoLine="0" autoPict="0">
                <anchor moveWithCells="1">
                  <from>
                    <xdr:col>9</xdr:col>
                    <xdr:colOff>0</xdr:colOff>
                    <xdr:row>94</xdr:row>
                    <xdr:rowOff>0</xdr:rowOff>
                  </from>
                  <to>
                    <xdr:col>11</xdr:col>
                    <xdr:colOff>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5" r:id="rId77" name="Check Box 77">
              <controlPr defaultSize="0" autoFill="0" autoLine="0" autoPict="0">
                <anchor moveWithCells="1">
                  <from>
                    <xdr:col>26</xdr:col>
                    <xdr:colOff>0</xdr:colOff>
                    <xdr:row>45</xdr:row>
                    <xdr:rowOff>0</xdr:rowOff>
                  </from>
                  <to>
                    <xdr:col>29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6" r:id="rId78" name="Check Box 78">
              <controlPr defaultSize="0" autoFill="0" autoLine="0" autoPict="0">
                <anchor moveWithCells="1">
                  <from>
                    <xdr:col>13</xdr:col>
                    <xdr:colOff>213360</xdr:colOff>
                    <xdr:row>45</xdr:row>
                    <xdr:rowOff>228600</xdr:rowOff>
                  </from>
                  <to>
                    <xdr:col>26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7" r:id="rId79" name="Check Box 79">
              <controlPr defaultSize="0" autoFill="0" autoLine="0" autoPict="0">
                <anchor moveWithCells="1">
                  <from>
                    <xdr:col>9</xdr:col>
                    <xdr:colOff>0</xdr:colOff>
                    <xdr:row>47</xdr:row>
                    <xdr:rowOff>0</xdr:rowOff>
                  </from>
                  <to>
                    <xdr:col>23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8" r:id="rId80" name="Check Box 80">
              <controlPr defaultSize="0" autoFill="0" autoLine="0" autoPict="0">
                <anchor moveWithCells="1">
                  <from>
                    <xdr:col>26</xdr:col>
                    <xdr:colOff>0</xdr:colOff>
                    <xdr:row>46</xdr:row>
                    <xdr:rowOff>0</xdr:rowOff>
                  </from>
                  <to>
                    <xdr:col>30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9" r:id="rId81" name="Check Box 81">
              <controlPr defaultSize="0" autoFill="0" autoLine="0" autoPict="0">
                <anchor moveWithCells="1">
                  <from>
                    <xdr:col>14</xdr:col>
                    <xdr:colOff>0</xdr:colOff>
                    <xdr:row>45</xdr:row>
                    <xdr:rowOff>0</xdr:rowOff>
                  </from>
                  <to>
                    <xdr:col>24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0" r:id="rId82" name="Check Box 82">
              <controlPr defaultSize="0" autoFill="0" autoLine="0" autoPict="0">
                <anchor moveWithCells="1">
                  <from>
                    <xdr:col>9</xdr:col>
                    <xdr:colOff>0</xdr:colOff>
                    <xdr:row>44</xdr:row>
                    <xdr:rowOff>0</xdr:rowOff>
                  </from>
                  <to>
                    <xdr:col>18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1" r:id="rId83" name="Check Box 83">
              <controlPr defaultSize="0" autoFill="0" autoLine="0" autoPict="0">
                <anchor moveWithCells="1">
                  <from>
                    <xdr:col>2</xdr:col>
                    <xdr:colOff>0</xdr:colOff>
                    <xdr:row>2</xdr:row>
                    <xdr:rowOff>0</xdr:rowOff>
                  </from>
                  <to>
                    <xdr:col>5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2" r:id="rId84" name="Check Box 84">
              <controlPr defaultSize="0" autoFill="0" autoLine="0" autoPict="0">
                <anchor moveWithCells="1">
                  <from>
                    <xdr:col>9</xdr:col>
                    <xdr:colOff>0</xdr:colOff>
                    <xdr:row>94</xdr:row>
                    <xdr:rowOff>0</xdr:rowOff>
                  </from>
                  <to>
                    <xdr:col>11</xdr:col>
                    <xdr:colOff>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3" r:id="rId85" name="Check Box 85">
              <controlPr defaultSize="0" autoFill="0" autoLine="0" autoPict="0">
                <anchor moveWithCells="1">
                  <from>
                    <xdr:col>15</xdr:col>
                    <xdr:colOff>0</xdr:colOff>
                    <xdr:row>94</xdr:row>
                    <xdr:rowOff>0</xdr:rowOff>
                  </from>
                  <to>
                    <xdr:col>17</xdr:col>
                    <xdr:colOff>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4" r:id="rId86" name="Check Box 86">
              <controlPr defaultSize="0" autoFill="0" autoLine="0" autoPict="0">
                <anchor moveWithCells="1">
                  <from>
                    <xdr:col>15</xdr:col>
                    <xdr:colOff>0</xdr:colOff>
                    <xdr:row>94</xdr:row>
                    <xdr:rowOff>0</xdr:rowOff>
                  </from>
                  <to>
                    <xdr:col>17</xdr:col>
                    <xdr:colOff>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3" r:id="rId87" name="Check Box 95">
              <controlPr defaultSize="0" autoFill="0" autoLine="0" autoPict="0">
                <anchor moveWithCells="1">
                  <from>
                    <xdr:col>9</xdr:col>
                    <xdr:colOff>0</xdr:colOff>
                    <xdr:row>39</xdr:row>
                    <xdr:rowOff>76200</xdr:rowOff>
                  </from>
                  <to>
                    <xdr:col>11</xdr:col>
                    <xdr:colOff>137160</xdr:colOff>
                    <xdr:row>41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4" r:id="rId88" name="Check Box 96">
              <controlPr defaultSize="0" autoFill="0" autoLine="0" autoPict="0">
                <anchor moveWithCells="1">
                  <from>
                    <xdr:col>12</xdr:col>
                    <xdr:colOff>182880</xdr:colOff>
                    <xdr:row>39</xdr:row>
                    <xdr:rowOff>76200</xdr:rowOff>
                  </from>
                  <to>
                    <xdr:col>15</xdr:col>
                    <xdr:colOff>106680</xdr:colOff>
                    <xdr:row>41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5" r:id="rId89" name="Check Box 97">
              <controlPr defaultSize="0" autoFill="0" autoLine="0" autoPict="0">
                <anchor moveWithCells="1">
                  <from>
                    <xdr:col>9</xdr:col>
                    <xdr:colOff>0</xdr:colOff>
                    <xdr:row>41</xdr:row>
                    <xdr:rowOff>83820</xdr:rowOff>
                  </from>
                  <to>
                    <xdr:col>11</xdr:col>
                    <xdr:colOff>137160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6" r:id="rId90" name="Check Box 98">
              <controlPr defaultSize="0" autoFill="0" autoLine="0" autoPict="0">
                <anchor moveWithCells="1">
                  <from>
                    <xdr:col>24</xdr:col>
                    <xdr:colOff>38100</xdr:colOff>
                    <xdr:row>40</xdr:row>
                    <xdr:rowOff>114300</xdr:rowOff>
                  </from>
                  <to>
                    <xdr:col>26</xdr:col>
                    <xdr:colOff>175260</xdr:colOff>
                    <xdr:row>42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"/>
  <sheetViews>
    <sheetView workbookViewId="0"/>
  </sheetViews>
  <sheetFormatPr defaultRowHeight="18" x14ac:dyDescent="0.45"/>
  <sheetData/>
  <phoneticPr fontId="25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theme="1"/>
  </sheetPr>
  <dimension ref="A1:DJ5"/>
  <sheetViews>
    <sheetView view="pageBreakPreview" zoomScaleNormal="115" zoomScaleSheetLayoutView="100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B2" sqref="B2"/>
    </sheetView>
  </sheetViews>
  <sheetFormatPr defaultColWidth="10.59765625" defaultRowHeight="10.8" x14ac:dyDescent="0.45"/>
  <cols>
    <col min="1" max="1" width="10.59765625" style="16" customWidth="1"/>
    <col min="2" max="2" width="20.59765625" style="16" customWidth="1"/>
    <col min="3" max="3" width="10.59765625" style="16" customWidth="1"/>
    <col min="4" max="4" width="20.59765625" style="16" customWidth="1"/>
    <col min="5" max="7" width="10.59765625" style="16" customWidth="1"/>
    <col min="8" max="8" width="17.69921875" style="16" customWidth="1"/>
    <col min="9" max="11" width="5.59765625" style="16" customWidth="1"/>
    <col min="12" max="12" width="10.59765625" style="16" customWidth="1"/>
    <col min="13" max="19" width="20.59765625" style="16" customWidth="1"/>
    <col min="20" max="24" width="5.59765625" style="16" customWidth="1"/>
    <col min="25" max="29" width="10.59765625" style="16" customWidth="1"/>
    <col min="30" max="31" width="5.59765625" style="16" customWidth="1"/>
    <col min="32" max="35" width="10.59765625" style="16" customWidth="1"/>
    <col min="36" max="43" width="5.59765625" style="16" customWidth="1"/>
    <col min="44" max="44" width="10.59765625" style="16" customWidth="1"/>
    <col min="45" max="48" width="5.59765625" style="16" customWidth="1"/>
    <col min="49" max="50" width="10.59765625" style="16" customWidth="1"/>
    <col min="51" max="51" width="14.19921875" style="16" customWidth="1"/>
    <col min="52" max="53" width="5.59765625" style="16" customWidth="1"/>
    <col min="54" max="55" width="10.59765625" style="16" customWidth="1"/>
    <col min="56" max="63" width="5.59765625" style="16" customWidth="1"/>
    <col min="64" max="65" width="10.59765625" style="16" customWidth="1"/>
    <col min="66" max="66" width="5.59765625" style="16" customWidth="1"/>
    <col min="67" max="68" width="10.59765625" style="16" customWidth="1"/>
    <col min="69" max="73" width="20.59765625" style="16" customWidth="1"/>
    <col min="74" max="79" width="5.59765625" style="16" customWidth="1"/>
    <col min="80" max="80" width="10.59765625" style="16" customWidth="1"/>
    <col min="81" max="86" width="5.59765625" style="16" customWidth="1"/>
    <col min="87" max="87" width="10.59765625" style="16" customWidth="1"/>
    <col min="88" max="93" width="5.59765625" style="16" customWidth="1"/>
    <col min="94" max="94" width="20.59765625" style="16" customWidth="1"/>
    <col min="95" max="102" width="5.59765625" style="16" customWidth="1"/>
    <col min="103" max="103" width="10.59765625" style="16" customWidth="1"/>
    <col min="104" max="110" width="5.59765625" style="16" customWidth="1"/>
    <col min="111" max="111" width="20.59765625" style="16" customWidth="1"/>
    <col min="112" max="113" width="5.59765625" style="16" customWidth="1"/>
    <col min="114" max="114" width="10.59765625" style="16" customWidth="1"/>
    <col min="115" max="16384" width="10.59765625" style="16"/>
  </cols>
  <sheetData>
    <row r="1" spans="1:114" s="13" customFormat="1" ht="30" customHeight="1" x14ac:dyDescent="0.45">
      <c r="A1" s="8" t="s">
        <v>141</v>
      </c>
      <c r="B1" s="8" t="s">
        <v>15</v>
      </c>
      <c r="C1" s="8" t="s">
        <v>16</v>
      </c>
      <c r="D1" s="8" t="s">
        <v>200</v>
      </c>
      <c r="E1" s="8" t="s">
        <v>152</v>
      </c>
      <c r="F1" s="8" t="s">
        <v>147</v>
      </c>
      <c r="G1" s="8" t="s">
        <v>148</v>
      </c>
      <c r="H1" s="8" t="s">
        <v>146</v>
      </c>
      <c r="I1" s="8" t="s">
        <v>36</v>
      </c>
      <c r="J1" s="8" t="s">
        <v>118</v>
      </c>
      <c r="K1" s="8" t="s">
        <v>90</v>
      </c>
      <c r="L1" s="9" t="s">
        <v>201</v>
      </c>
      <c r="M1" s="8" t="s">
        <v>202</v>
      </c>
      <c r="N1" s="8" t="s">
        <v>203</v>
      </c>
      <c r="O1" s="8" t="s">
        <v>204</v>
      </c>
      <c r="P1" s="8" t="s">
        <v>205</v>
      </c>
      <c r="Q1" s="8" t="s">
        <v>206</v>
      </c>
      <c r="R1" s="8" t="s">
        <v>207</v>
      </c>
      <c r="S1" s="8" t="s">
        <v>140</v>
      </c>
      <c r="T1" s="8" t="s">
        <v>109</v>
      </c>
      <c r="U1" s="10" t="s">
        <v>159</v>
      </c>
      <c r="V1" s="8" t="s">
        <v>18</v>
      </c>
      <c r="W1" s="8" t="s">
        <v>19</v>
      </c>
      <c r="X1" s="8" t="s">
        <v>20</v>
      </c>
      <c r="Y1" s="8" t="s">
        <v>110</v>
      </c>
      <c r="Z1" s="8" t="s">
        <v>111</v>
      </c>
      <c r="AA1" s="8" t="s">
        <v>112</v>
      </c>
      <c r="AB1" s="8" t="s">
        <v>113</v>
      </c>
      <c r="AC1" s="11" t="s">
        <v>151</v>
      </c>
      <c r="AD1" s="8" t="s">
        <v>114</v>
      </c>
      <c r="AE1" s="8" t="s">
        <v>115</v>
      </c>
      <c r="AF1" s="8" t="s">
        <v>338</v>
      </c>
      <c r="AG1" s="10" t="s">
        <v>329</v>
      </c>
      <c r="AH1" s="10" t="s">
        <v>339</v>
      </c>
      <c r="AI1" s="10" t="s">
        <v>336</v>
      </c>
      <c r="AJ1" s="8" t="s">
        <v>171</v>
      </c>
      <c r="AK1" s="8" t="s">
        <v>172</v>
      </c>
      <c r="AL1" s="8" t="s">
        <v>136</v>
      </c>
      <c r="AM1" s="8" t="s">
        <v>138</v>
      </c>
      <c r="AN1" s="8" t="s">
        <v>137</v>
      </c>
      <c r="AO1" s="8" t="s">
        <v>20</v>
      </c>
      <c r="AP1" s="8" t="s">
        <v>173</v>
      </c>
      <c r="AQ1" s="8" t="s">
        <v>174</v>
      </c>
      <c r="AR1" s="11" t="s">
        <v>144</v>
      </c>
      <c r="AS1" s="8" t="s">
        <v>175</v>
      </c>
      <c r="AT1" s="8" t="s">
        <v>176</v>
      </c>
      <c r="AU1" s="8" t="s">
        <v>177</v>
      </c>
      <c r="AV1" s="8" t="s">
        <v>178</v>
      </c>
      <c r="AW1" s="8" t="s">
        <v>28</v>
      </c>
      <c r="AX1" s="10" t="s">
        <v>343</v>
      </c>
      <c r="AY1" s="11" t="s">
        <v>145</v>
      </c>
      <c r="AZ1" s="8" t="s">
        <v>179</v>
      </c>
      <c r="BA1" s="8" t="s">
        <v>180</v>
      </c>
      <c r="BB1" s="8" t="s">
        <v>194</v>
      </c>
      <c r="BC1" s="8" t="s">
        <v>116</v>
      </c>
      <c r="BD1" s="8" t="s">
        <v>161</v>
      </c>
      <c r="BE1" s="8" t="s">
        <v>160</v>
      </c>
      <c r="BF1" s="8" t="s">
        <v>181</v>
      </c>
      <c r="BG1" s="8" t="s">
        <v>117</v>
      </c>
      <c r="BH1" s="8" t="s">
        <v>162</v>
      </c>
      <c r="BI1" s="8" t="s">
        <v>182</v>
      </c>
      <c r="BJ1" s="8" t="s">
        <v>183</v>
      </c>
      <c r="BK1" s="8" t="s">
        <v>184</v>
      </c>
      <c r="BL1" s="8" t="s">
        <v>119</v>
      </c>
      <c r="BM1" s="10" t="s">
        <v>321</v>
      </c>
      <c r="BN1" s="8" t="s">
        <v>185</v>
      </c>
      <c r="BO1" s="8" t="s">
        <v>120</v>
      </c>
      <c r="BP1" s="9" t="s">
        <v>208</v>
      </c>
      <c r="BQ1" s="8" t="s">
        <v>209</v>
      </c>
      <c r="BR1" s="8" t="s">
        <v>210</v>
      </c>
      <c r="BS1" s="8" t="s">
        <v>211</v>
      </c>
      <c r="BT1" s="8" t="s">
        <v>212</v>
      </c>
      <c r="BU1" s="8" t="s">
        <v>213</v>
      </c>
      <c r="BV1" s="12">
        <v>0</v>
      </c>
      <c r="BW1" s="12">
        <v>0.05</v>
      </c>
      <c r="BX1" s="12">
        <v>0.1</v>
      </c>
      <c r="BY1" s="12">
        <v>0.2</v>
      </c>
      <c r="BZ1" s="12">
        <v>0.3</v>
      </c>
      <c r="CA1" s="8" t="s">
        <v>121</v>
      </c>
      <c r="CB1" s="8" t="s">
        <v>186</v>
      </c>
      <c r="CC1" s="12">
        <v>0</v>
      </c>
      <c r="CD1" s="12">
        <v>0.05</v>
      </c>
      <c r="CE1" s="12">
        <v>0.1</v>
      </c>
      <c r="CF1" s="12">
        <v>0.2</v>
      </c>
      <c r="CG1" s="12" t="s">
        <v>318</v>
      </c>
      <c r="CH1" s="8" t="s">
        <v>313</v>
      </c>
      <c r="CI1" s="8" t="s">
        <v>187</v>
      </c>
      <c r="CJ1" s="8" t="s">
        <v>163</v>
      </c>
      <c r="CK1" s="8" t="s">
        <v>164</v>
      </c>
      <c r="CL1" s="8" t="s">
        <v>165</v>
      </c>
      <c r="CM1" s="8" t="s">
        <v>195</v>
      </c>
      <c r="CN1" s="8" t="s">
        <v>126</v>
      </c>
      <c r="CO1" s="8" t="s">
        <v>38</v>
      </c>
      <c r="CP1" s="8" t="s">
        <v>122</v>
      </c>
      <c r="CQ1" s="8" t="s">
        <v>188</v>
      </c>
      <c r="CR1" s="8" t="s">
        <v>189</v>
      </c>
      <c r="CS1" s="8" t="s">
        <v>190</v>
      </c>
      <c r="CT1" s="8" t="s">
        <v>167</v>
      </c>
      <c r="CU1" s="8" t="s">
        <v>166</v>
      </c>
      <c r="CV1" s="8" t="s">
        <v>191</v>
      </c>
      <c r="CW1" s="8" t="s">
        <v>192</v>
      </c>
      <c r="CX1" s="8" t="s">
        <v>193</v>
      </c>
      <c r="CY1" s="8" t="s">
        <v>120</v>
      </c>
      <c r="CZ1" s="8" t="s">
        <v>123</v>
      </c>
      <c r="DA1" s="8" t="s">
        <v>124</v>
      </c>
      <c r="DB1" s="8" t="s">
        <v>170</v>
      </c>
      <c r="DC1" s="8" t="s">
        <v>168</v>
      </c>
      <c r="DD1" s="8" t="s">
        <v>125</v>
      </c>
      <c r="DE1" s="8" t="s">
        <v>169</v>
      </c>
      <c r="DF1" s="8" t="s">
        <v>38</v>
      </c>
      <c r="DG1" s="8" t="s">
        <v>122</v>
      </c>
      <c r="DH1" s="8" t="s">
        <v>319</v>
      </c>
      <c r="DI1" s="8" t="s">
        <v>320</v>
      </c>
    </row>
    <row r="2" spans="1:114" s="15" customFormat="1" ht="26.4" customHeight="1" x14ac:dyDescent="0.45">
      <c r="A2" s="128" t="str">
        <f>IF('電子メール-新規'!$Y$1="","",'電子メール-新規'!$Y$1)</f>
        <v/>
      </c>
      <c r="B2" s="128" t="str">
        <f>IF('電子メール-新規'!$O$20="","",'電子メール-新規'!$O$20)</f>
        <v/>
      </c>
      <c r="C2" s="128" t="str">
        <f>IF('電子メール-新規'!$AB$20="","",'電子メール-新規'!$AB$20)</f>
        <v/>
      </c>
      <c r="D2" s="128" t="str">
        <f>'電子メール-新規'!$J$24&amp;"町"&amp;'電子メール-新規'!$O$24</f>
        <v>町</v>
      </c>
      <c r="E2" s="128" t="s">
        <v>197</v>
      </c>
      <c r="F2" s="129" t="str">
        <f>IFERROR(DATE('電子メール-新規'!$L$106,'電子メール-新規'!$Q$106,'電子メール-新規'!$T$106),"")</f>
        <v/>
      </c>
      <c r="G2" s="129" t="str">
        <f>IFERROR(DATE('電子メール-新規'!$L$107,'電子メール-新規'!$Q$107,'電子メール-新規'!$T$107),"")</f>
        <v/>
      </c>
      <c r="H2" s="156" t="str">
        <f>IFERROR('電子メール-新規'!$T$4 &amp; "/" &amp; '電子メール-新規'!$Y$4 &amp; "/" &amp; '電子メール-新規'!$AB$4,"")</f>
        <v>//</v>
      </c>
      <c r="I2" s="128" t="b">
        <v>0</v>
      </c>
      <c r="J2" s="128" t="b">
        <v>0</v>
      </c>
      <c r="K2" s="128" t="b">
        <v>0</v>
      </c>
      <c r="L2" s="128" t="str">
        <f>IF('電子メール-新規'!$M$7="","",'電子メール-新規'!$M$7)</f>
        <v/>
      </c>
      <c r="M2" s="128" t="str">
        <f>IF('電子メール-新規'!$M$8="","",'電子メール-新規'!$M$8)</f>
        <v/>
      </c>
      <c r="N2" s="128" t="str">
        <f>IF('電子メール-新規'!$M$10="","",'電子メール-新規'!$M$10)</f>
        <v/>
      </c>
      <c r="O2" s="128" t="str">
        <f>IF('電子メール-新規'!$Q$12="","",'電子メール-新規'!$Q$12)</f>
        <v/>
      </c>
      <c r="P2" s="128" t="str">
        <f>IF('電子メール-新規'!$Q$14="","",'電子メール-新規'!$Q$14)</f>
        <v/>
      </c>
      <c r="Q2" s="128" t="str">
        <f>IF('電子メール-新規'!$Q$16="","",'電子メール-新規'!$Q$16)</f>
        <v/>
      </c>
      <c r="R2" s="128" t="str">
        <f>IF('電子メール-新規'!$Q$17="","",'電子メール-新規'!$Q$17)</f>
        <v/>
      </c>
      <c r="S2" s="128" t="str">
        <f>IF('電子メール-新規'!$O$22="","",'電子メール-新規'!$O$22)</f>
        <v/>
      </c>
      <c r="T2" s="128" t="b">
        <v>0</v>
      </c>
      <c r="U2" s="128" t="b">
        <v>0</v>
      </c>
      <c r="V2" s="128" t="b">
        <v>0</v>
      </c>
      <c r="W2" s="128" t="b">
        <v>0</v>
      </c>
      <c r="X2" s="128" t="b">
        <v>0</v>
      </c>
      <c r="Y2" s="128" t="str">
        <f>IF('電子メール-新規'!$L$29="","",'電子メール-新規'!$L$29)</f>
        <v/>
      </c>
      <c r="Z2" s="128">
        <f>'電子メール-新規'!$L$32</f>
        <v>0</v>
      </c>
      <c r="AA2" s="128">
        <f>'電子メール-新規'!$R$32</f>
        <v>0</v>
      </c>
      <c r="AB2" s="128">
        <f>'電子メール-新規'!$L$35</f>
        <v>0</v>
      </c>
      <c r="AC2" s="157" t="str">
        <f>IF('電子メール-新規'!$L$38="","",'電子メール-新規'!$L$38 &amp; "/" &amp; '電子メール-新規'!$Q$38)</f>
        <v/>
      </c>
      <c r="AD2" s="128" t="b">
        <v>0</v>
      </c>
      <c r="AE2" s="128" t="b">
        <v>0</v>
      </c>
      <c r="AF2" s="128">
        <f>'電子メール-新規'!$R$41</f>
        <v>0</v>
      </c>
      <c r="AG2" s="128" t="b">
        <v>0</v>
      </c>
      <c r="AH2" s="128">
        <f>'電子メール-新規'!$N$43</f>
        <v>0</v>
      </c>
      <c r="AI2" s="128">
        <f>$AF$2+$AH$2</f>
        <v>0</v>
      </c>
      <c r="AJ2" s="128" t="b">
        <v>0</v>
      </c>
      <c r="AK2" s="128" t="b">
        <v>0</v>
      </c>
      <c r="AL2" s="128" t="b">
        <v>0</v>
      </c>
      <c r="AM2" s="128" t="b">
        <v>0</v>
      </c>
      <c r="AN2" s="128" t="b">
        <v>0</v>
      </c>
      <c r="AO2" s="128" t="b">
        <v>0</v>
      </c>
      <c r="AP2" s="128" t="b">
        <v>0</v>
      </c>
      <c r="AQ2" s="128" t="b">
        <v>0</v>
      </c>
      <c r="AR2" s="157" t="str">
        <f>IF('電子メール-新規'!$X$50="","",'電子メール-新規'!$X$50 &amp; "/" &amp; '電子メール-新規'!$AC$50)</f>
        <v/>
      </c>
      <c r="AS2" s="128" t="b">
        <v>0</v>
      </c>
      <c r="AT2" s="128" t="b">
        <v>0</v>
      </c>
      <c r="AU2" s="128" t="b">
        <v>0</v>
      </c>
      <c r="AV2" s="128" t="b">
        <v>0</v>
      </c>
      <c r="AW2" s="128" t="str">
        <f>IF('電子メール-新規'!$T$56="","",'電子メール-新規'!$T$56)</f>
        <v/>
      </c>
      <c r="AX2" s="128" t="str">
        <f>IF('電子メール-新規'!$AB$56="","",'電子メール-新規'!$AB$56)</f>
        <v/>
      </c>
      <c r="AY2" s="157" t="str">
        <f>IF('電子メール-新規'!$T$57="","",'電子メール-新規'!$T$57 &amp; "年" &amp; '電子メール-新規'!$Y$57 &amp;"月")</f>
        <v/>
      </c>
      <c r="AZ2" s="128" t="b">
        <v>0</v>
      </c>
      <c r="BA2" s="128" t="b">
        <v>0</v>
      </c>
      <c r="BB2" s="128" t="str">
        <f>IF('電子メール-新規'!$X$60="","",'電子メール-新規'!$X$60)</f>
        <v/>
      </c>
      <c r="BC2" s="128" t="str">
        <f>IF('電子メール-新規'!$X$61="","",'電子メール-新規'!$X$61)</f>
        <v/>
      </c>
      <c r="BD2" s="128" t="b">
        <v>0</v>
      </c>
      <c r="BE2" s="128" t="b">
        <v>0</v>
      </c>
      <c r="BF2" s="128" t="b">
        <v>0</v>
      </c>
      <c r="BG2" s="128" t="b">
        <v>0</v>
      </c>
      <c r="BH2" s="128" t="b">
        <v>0</v>
      </c>
      <c r="BI2" s="128" t="b">
        <v>0</v>
      </c>
      <c r="BJ2" s="128" t="b">
        <v>0</v>
      </c>
      <c r="BK2" s="128" t="b">
        <v>0</v>
      </c>
      <c r="BL2" s="128" t="str">
        <f>IF('電子メール-新規'!$X$69="","",'電子メール-新規'!$X$69)</f>
        <v/>
      </c>
      <c r="BM2" s="128" t="str">
        <f>IF('電子メール-新規'!$K$71="","",'電子メール-新規'!$K$71)</f>
        <v/>
      </c>
      <c r="BN2" s="128" t="b">
        <v>0</v>
      </c>
      <c r="BO2" s="128" t="str">
        <f>IF('電子メール-新規'!$X$73="","",'電子メール-新規'!$X$73)</f>
        <v/>
      </c>
      <c r="BP2" s="128" t="str">
        <f>IF('電子メール-新規'!$N$74="","",'電子メール-新規'!$N$74)</f>
        <v/>
      </c>
      <c r="BQ2" s="128" t="str">
        <f>IF('電子メール-新規'!$N$75="","",'電子メール-新規'!$N$75)</f>
        <v/>
      </c>
      <c r="BR2" s="128" t="str">
        <f>IF('電子メール-新規'!$R$77="","",'電子メール-新規'!$R$77)</f>
        <v/>
      </c>
      <c r="BS2" s="128" t="str">
        <f>IF('電子メール-新規'!$R$79="","",'電子メール-新規'!$R$79)</f>
        <v/>
      </c>
      <c r="BT2" s="128" t="str">
        <f>IF('電子メール-新規'!$R$81="","",'電子メール-新規'!$R$81)</f>
        <v/>
      </c>
      <c r="BU2" s="128" t="str">
        <f>IF('電子メール-新規'!$R$82="","",'電子メール-新規'!$R$82)</f>
        <v/>
      </c>
      <c r="BV2" s="128" t="b">
        <v>0</v>
      </c>
      <c r="BW2" s="128" t="b">
        <v>0</v>
      </c>
      <c r="BX2" s="128" t="b">
        <v>0</v>
      </c>
      <c r="BY2" s="128" t="b">
        <v>0</v>
      </c>
      <c r="BZ2" s="128" t="b">
        <v>0</v>
      </c>
      <c r="CA2" s="128" t="b">
        <v>0</v>
      </c>
      <c r="CB2" s="128">
        <f>'電子メール-新規'!$AB$84</f>
        <v>0</v>
      </c>
      <c r="CC2" s="128" t="b">
        <v>0</v>
      </c>
      <c r="CD2" s="128" t="b">
        <v>0</v>
      </c>
      <c r="CE2" s="128" t="b">
        <v>0</v>
      </c>
      <c r="CF2" s="128" t="b">
        <v>0</v>
      </c>
      <c r="CG2" s="128" t="b">
        <v>0</v>
      </c>
      <c r="CH2" s="128" t="b">
        <v>0</v>
      </c>
      <c r="CI2" s="128">
        <f>'電子メール-新規'!AB85</f>
        <v>0</v>
      </c>
      <c r="CJ2" s="128" t="b">
        <v>0</v>
      </c>
      <c r="CK2" s="128" t="b">
        <v>0</v>
      </c>
      <c r="CL2" s="128" t="b">
        <v>0</v>
      </c>
      <c r="CM2" s="128" t="b">
        <v>0</v>
      </c>
      <c r="CN2" s="128" t="b">
        <v>0</v>
      </c>
      <c r="CO2" s="128" t="b">
        <v>0</v>
      </c>
      <c r="CP2" s="128" t="str">
        <f>IF('電子メール-新規'!$O$89="","",'電子メール-新規'!$O$89)</f>
        <v/>
      </c>
      <c r="CQ2" s="128" t="b">
        <v>0</v>
      </c>
      <c r="CR2" s="128" t="b">
        <v>0</v>
      </c>
      <c r="CS2" s="128" t="b">
        <v>0</v>
      </c>
      <c r="CT2" s="128" t="b">
        <v>0</v>
      </c>
      <c r="CU2" s="128" t="b">
        <v>0</v>
      </c>
      <c r="CV2" s="128" t="b">
        <v>0</v>
      </c>
      <c r="CW2" s="128" t="b">
        <v>0</v>
      </c>
      <c r="CX2" s="128" t="b">
        <v>0</v>
      </c>
      <c r="CY2" s="128" t="str">
        <f>IF('電子メール-新規'!$X$102="","",'電子メール-新規'!$X$102)</f>
        <v/>
      </c>
      <c r="CZ2" s="128" t="b">
        <v>0</v>
      </c>
      <c r="DA2" s="128" t="b">
        <v>0</v>
      </c>
      <c r="DB2" s="128" t="b">
        <v>0</v>
      </c>
      <c r="DC2" s="128" t="b">
        <v>0</v>
      </c>
      <c r="DD2" s="128" t="b">
        <v>0</v>
      </c>
      <c r="DE2" s="128" t="b">
        <v>0</v>
      </c>
      <c r="DF2" s="128" t="b">
        <v>0</v>
      </c>
      <c r="DG2" s="128" t="str">
        <f>IF('電子メール-新規'!$O$94="","",'電子メール-新規'!$O$94)</f>
        <v/>
      </c>
      <c r="DH2" s="128" t="b">
        <v>0</v>
      </c>
      <c r="DI2" s="128" t="b">
        <v>0</v>
      </c>
      <c r="DJ2" s="14"/>
    </row>
    <row r="3" spans="1:114" ht="26.4" customHeight="1" x14ac:dyDescent="0.45">
      <c r="A3" s="161" t="str">
        <f>$A$2</f>
        <v/>
      </c>
      <c r="B3" s="131" t="str">
        <f>$B$2</f>
        <v/>
      </c>
      <c r="C3" s="131" t="str">
        <f>$C$2</f>
        <v/>
      </c>
      <c r="D3" s="131" t="str">
        <f>$D$2</f>
        <v>町</v>
      </c>
      <c r="E3" s="131" t="s">
        <v>324</v>
      </c>
      <c r="F3" s="132" t="str">
        <f>$F$2</f>
        <v/>
      </c>
      <c r="G3" s="132" t="str">
        <f>$G$2</f>
        <v/>
      </c>
      <c r="H3" s="153" t="str">
        <f>$H$2</f>
        <v>//</v>
      </c>
      <c r="I3" s="131" t="str">
        <f>IF($I$2=TRUE,"〇","")</f>
        <v/>
      </c>
      <c r="J3" s="131" t="str">
        <f>IF($J$2=TRUE,"〇","")</f>
        <v/>
      </c>
      <c r="K3" s="131" t="str">
        <f>IF($K$2=TRUE,"〇","")</f>
        <v/>
      </c>
      <c r="L3" s="131" t="str">
        <f>$L$2</f>
        <v/>
      </c>
      <c r="M3" s="131" t="str">
        <f>$M$2</f>
        <v/>
      </c>
      <c r="N3" s="131" t="str">
        <f>$N$2</f>
        <v/>
      </c>
      <c r="O3" s="131" t="str">
        <f>$O$2</f>
        <v/>
      </c>
      <c r="P3" s="131" t="str">
        <f>$P$2</f>
        <v/>
      </c>
      <c r="Q3" s="131" t="str">
        <f>$Q$2</f>
        <v/>
      </c>
      <c r="R3" s="131" t="str">
        <f>$R$2</f>
        <v/>
      </c>
      <c r="S3" s="131" t="str">
        <f>$S$2</f>
        <v/>
      </c>
      <c r="T3" s="131" t="str">
        <f>IF($T$2=TRUE,"〇","")</f>
        <v/>
      </c>
      <c r="U3" s="131" t="str">
        <f>IF($U$2=TRUE,"〇","")</f>
        <v/>
      </c>
      <c r="V3" s="131" t="str">
        <f>IF($V$2=TRUE,"〇","")</f>
        <v/>
      </c>
      <c r="W3" s="131" t="str">
        <f>IF($W$2=TRUE,"〇","")</f>
        <v/>
      </c>
      <c r="X3" s="131" t="str">
        <f>IF($X$2=TRUE,"〇","")</f>
        <v/>
      </c>
      <c r="Y3" s="131" t="str">
        <f>$Y$2</f>
        <v/>
      </c>
      <c r="Z3" s="131">
        <f>$Z$2</f>
        <v>0</v>
      </c>
      <c r="AA3" s="131">
        <f>$AA$2</f>
        <v>0</v>
      </c>
      <c r="AB3" s="131">
        <f>$AB$2</f>
        <v>0</v>
      </c>
      <c r="AC3" s="133" t="str">
        <f>$AC$2</f>
        <v/>
      </c>
      <c r="AD3" s="131" t="str">
        <f>IF($AD$2=TRUE,"〇","")</f>
        <v/>
      </c>
      <c r="AE3" s="131" t="str">
        <f>IF($AE$2=TRUE,"〇","")</f>
        <v/>
      </c>
      <c r="AF3" s="131">
        <f>$AF$2</f>
        <v>0</v>
      </c>
      <c r="AG3" s="131" t="str">
        <f>IF($AG$2=TRUE,"〇","")</f>
        <v/>
      </c>
      <c r="AH3" s="131">
        <f>$AH$2</f>
        <v>0</v>
      </c>
      <c r="AI3" s="131">
        <f>$AI$2</f>
        <v>0</v>
      </c>
      <c r="AJ3" s="131" t="str">
        <f>IF($AJ$2=TRUE,"〇","")</f>
        <v/>
      </c>
      <c r="AK3" s="131" t="str">
        <f>IF($AK$2=TRUE,"〇","")</f>
        <v/>
      </c>
      <c r="AL3" s="131" t="str">
        <f>IF($AL$2=TRUE,"〇","")</f>
        <v/>
      </c>
      <c r="AM3" s="131" t="str">
        <f>IF($AM$2=TRUE,"〇","")</f>
        <v/>
      </c>
      <c r="AN3" s="131" t="str">
        <f>IF($AN$2=TRUE,"〇","")</f>
        <v/>
      </c>
      <c r="AO3" s="131" t="str">
        <f>IF($AO$2=TRUE,"〇","")</f>
        <v/>
      </c>
      <c r="AP3" s="131" t="str">
        <f>IF($AP$2=TRUE,"〇","")</f>
        <v/>
      </c>
      <c r="AQ3" s="131" t="str">
        <f>IF($AQ$2=TRUE,"〇","")</f>
        <v/>
      </c>
      <c r="AR3" s="133" t="str">
        <f>$AR$2</f>
        <v/>
      </c>
      <c r="AS3" s="131" t="str">
        <f>IF($AS$2=TRUE,"〇","")</f>
        <v/>
      </c>
      <c r="AT3" s="131" t="str">
        <f>IF($AT$2=TRUE,"〇","")</f>
        <v/>
      </c>
      <c r="AU3" s="131" t="str">
        <f>IF($AU$2=TRUE,"〇","")</f>
        <v/>
      </c>
      <c r="AV3" s="131" t="str">
        <f>IF($AV$2=TRUE,"〇","")</f>
        <v/>
      </c>
      <c r="AW3" s="131" t="str">
        <f>$AW$2</f>
        <v/>
      </c>
      <c r="AX3" s="131" t="str">
        <f>$AX$2</f>
        <v/>
      </c>
      <c r="AY3" s="133" t="str">
        <f>$AY$2</f>
        <v/>
      </c>
      <c r="AZ3" s="131" t="str">
        <f>IF($AZ$2=TRUE,"〇","")</f>
        <v/>
      </c>
      <c r="BA3" s="131" t="str">
        <f>IF($BA$2=TRUE,"〇","")</f>
        <v/>
      </c>
      <c r="BB3" s="131" t="str">
        <f>$BB$2</f>
        <v/>
      </c>
      <c r="BC3" s="131" t="str">
        <f>$BC$2</f>
        <v/>
      </c>
      <c r="BD3" s="131" t="str">
        <f>IF($BD$2=TRUE,"〇","")</f>
        <v/>
      </c>
      <c r="BE3" s="131" t="str">
        <f>IF($BE$2=TRUE,"〇","")</f>
        <v/>
      </c>
      <c r="BF3" s="131" t="str">
        <f>IF($BF$2=TRUE,"〇","")</f>
        <v/>
      </c>
      <c r="BG3" s="131" t="str">
        <f>IF($BG$2=TRUE,"〇","")</f>
        <v/>
      </c>
      <c r="BH3" s="131" t="str">
        <f>IF($BH$2=TRUE,"〇","")</f>
        <v/>
      </c>
      <c r="BI3" s="131" t="str">
        <f>IF($BI$2=TRUE,"〇","")</f>
        <v/>
      </c>
      <c r="BJ3" s="131" t="str">
        <f>IF($BJ$2=TRUE,"〇","")</f>
        <v/>
      </c>
      <c r="BK3" s="131" t="str">
        <f>IF($BK$2=TRUE,"〇","")</f>
        <v/>
      </c>
      <c r="BL3" s="131" t="str">
        <f>$BL$2</f>
        <v/>
      </c>
      <c r="BM3" s="131" t="str">
        <f>$BM$2</f>
        <v/>
      </c>
      <c r="BN3" s="131" t="str">
        <f>IF($BN$2=TRUE,"〇","")</f>
        <v/>
      </c>
      <c r="BO3" s="131" t="str">
        <f>$BO$2</f>
        <v/>
      </c>
      <c r="BP3" s="131" t="str">
        <f>$BP$2</f>
        <v/>
      </c>
      <c r="BQ3" s="131" t="str">
        <f>$BQ$2</f>
        <v/>
      </c>
      <c r="BR3" s="131" t="str">
        <f>$BR$2</f>
        <v/>
      </c>
      <c r="BS3" s="131" t="str">
        <f>$BS$2</f>
        <v/>
      </c>
      <c r="BT3" s="131" t="str">
        <f>$BT$2</f>
        <v/>
      </c>
      <c r="BU3" s="131" t="str">
        <f>$BU$2</f>
        <v/>
      </c>
      <c r="BV3" s="131" t="str">
        <f>IF($BV$2=TRUE,"〇","")</f>
        <v/>
      </c>
      <c r="BW3" s="131" t="str">
        <f>IF($BW$2=TRUE,"〇","")</f>
        <v/>
      </c>
      <c r="BX3" s="131" t="str">
        <f>IF($BX$2=TRUE,"〇","")</f>
        <v/>
      </c>
      <c r="BY3" s="131" t="str">
        <f>IF($BY$2=TRUE,"〇","")</f>
        <v/>
      </c>
      <c r="BZ3" s="131" t="str">
        <f>IF($BZ$2=TRUE,"〇","")</f>
        <v/>
      </c>
      <c r="CA3" s="131" t="str">
        <f>IF($CA$2=TRUE,"〇","")</f>
        <v/>
      </c>
      <c r="CB3" s="131">
        <f>$CB$2</f>
        <v>0</v>
      </c>
      <c r="CC3" s="131" t="str">
        <f>IF($CC$2=TRUE,"〇","")</f>
        <v/>
      </c>
      <c r="CD3" s="131" t="str">
        <f>IF($CD$2=TRUE,"〇","")</f>
        <v/>
      </c>
      <c r="CE3" s="131" t="str">
        <f>IF($CE$2=TRUE,"〇","")</f>
        <v/>
      </c>
      <c r="CF3" s="131" t="str">
        <f>IF($CF$2=TRUE,"〇","")</f>
        <v/>
      </c>
      <c r="CG3" s="131" t="str">
        <f>IF($CG$2=TRUE,"〇","")</f>
        <v/>
      </c>
      <c r="CH3" s="131" t="str">
        <f>IF($CH$2=TRUE,"〇","")</f>
        <v/>
      </c>
      <c r="CI3" s="131">
        <f>$CI$2</f>
        <v>0</v>
      </c>
      <c r="CJ3" s="131" t="str">
        <f>IF($CJ$2=TRUE,"〇","")</f>
        <v/>
      </c>
      <c r="CK3" s="131" t="str">
        <f>IF($CK$2=TRUE,"〇","")</f>
        <v/>
      </c>
      <c r="CL3" s="131" t="str">
        <f>IF($CL$2=TRUE,"〇","")</f>
        <v/>
      </c>
      <c r="CM3" s="131" t="str">
        <f>IF($CM$2=TRUE,"〇","")</f>
        <v/>
      </c>
      <c r="CN3" s="131" t="str">
        <f>IF($CN$2=TRUE,"〇","")</f>
        <v/>
      </c>
      <c r="CO3" s="131" t="str">
        <f>IF($CO$2=TRUE,"〇","")</f>
        <v/>
      </c>
      <c r="CP3" s="131" t="str">
        <f>$CP$2</f>
        <v/>
      </c>
      <c r="CQ3" s="131" t="str">
        <f>IF($CQ$2=TRUE,"〇","")</f>
        <v/>
      </c>
      <c r="CR3" s="131" t="str">
        <f>IF($CR$2=TRUE,"〇","")</f>
        <v/>
      </c>
      <c r="CS3" s="131" t="str">
        <f>IF($CS$2=TRUE,"〇","")</f>
        <v/>
      </c>
      <c r="CT3" s="131" t="str">
        <f>IF($CT$2=TRUE,"〇","")</f>
        <v/>
      </c>
      <c r="CU3" s="131" t="str">
        <f>IF($CU$2=TRUE,"〇","")</f>
        <v/>
      </c>
      <c r="CV3" s="131" t="str">
        <f>IF($CV$2=TRUE,"〇","")</f>
        <v/>
      </c>
      <c r="CW3" s="131" t="str">
        <f>IF($CW$2=TRUE,"〇","")</f>
        <v/>
      </c>
      <c r="CX3" s="131" t="str">
        <f>IF($CX$2=TRUE,"〇","")</f>
        <v/>
      </c>
      <c r="CY3" s="131" t="str">
        <f>$CY$2</f>
        <v/>
      </c>
      <c r="CZ3" s="131" t="str">
        <f>IF($CZ$2=TRUE,"〇","")</f>
        <v/>
      </c>
      <c r="DA3" s="131" t="str">
        <f>IF($DA$2=TRUE,"〇","")</f>
        <v/>
      </c>
      <c r="DB3" s="131" t="str">
        <f>IF($DB$2=TRUE,"〇","")</f>
        <v/>
      </c>
      <c r="DC3" s="131" t="str">
        <f>IF($DC$2=TRUE,"〇","")</f>
        <v/>
      </c>
      <c r="DD3" s="131" t="str">
        <f>IF($DD$2=TRUE,"〇","")</f>
        <v/>
      </c>
      <c r="DE3" s="131" t="str">
        <f>IF($DE$2=TRUE,"〇","")</f>
        <v/>
      </c>
      <c r="DF3" s="131" t="str">
        <f>IF($DF$2=TRUE,"〇","")</f>
        <v/>
      </c>
      <c r="DG3" s="131" t="str">
        <f>$DG$2</f>
        <v/>
      </c>
      <c r="DH3" s="131" t="str">
        <f>IF($DH$2=TRUE,"〇","")</f>
        <v/>
      </c>
      <c r="DI3" s="131" t="str">
        <f>IF($DI$2=TRUE,"〇","")</f>
        <v/>
      </c>
    </row>
    <row r="4" spans="1:114" ht="20.100000000000001" customHeight="1" x14ac:dyDescent="0.45">
      <c r="H4" s="155"/>
    </row>
    <row r="5" spans="1:114" x14ac:dyDescent="0.45">
      <c r="H5" s="154"/>
    </row>
  </sheetData>
  <sheetProtection selectLockedCells="1" selectUnlockedCells="1"/>
  <phoneticPr fontId="20"/>
  <pageMargins left="0.51181102362204722" right="0.51181102362204722" top="0.55118110236220474" bottom="0.55118110236220474" header="0.31496062992125984" footer="0.31496062992125984"/>
  <pageSetup paperSize="9" scale="40" orientation="landscape" r:id="rId1"/>
  <colBreaks count="2" manualBreakCount="2">
    <brk id="36" max="1048575" man="1"/>
    <brk id="73" max="1048575" man="1"/>
  </colBreaks>
  <ignoredErrors>
    <ignoredError sqref="DJ2:XFD2 BN4:BO4 CI2 AY4:BL4 M4:AC4 AJ4:AW4 A3 AD4:AF4 BV4:DG4 BP4:BU4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1"/>
  </sheetPr>
  <dimension ref="A1:DI8"/>
  <sheetViews>
    <sheetView view="pageBreakPreview" zoomScaleNormal="115" zoomScaleSheetLayoutView="100" workbookViewId="0">
      <pane xSplit="4" ySplit="2" topLeftCell="E3" activePane="bottomRight" state="frozen"/>
      <selection pane="topRight" activeCell="E1" sqref="E1"/>
      <selection pane="bottomLeft" activeCell="A2" sqref="A2"/>
      <selection pane="bottomRight" activeCell="B6" sqref="B6"/>
    </sheetView>
  </sheetViews>
  <sheetFormatPr defaultColWidth="10.59765625" defaultRowHeight="10.8" x14ac:dyDescent="0.45"/>
  <cols>
    <col min="1" max="1" width="12.59765625" style="16" bestFit="1" customWidth="1"/>
    <col min="2" max="2" width="20.59765625" style="16" customWidth="1"/>
    <col min="3" max="3" width="10.59765625" style="16" customWidth="1"/>
    <col min="4" max="4" width="20.59765625" style="16" customWidth="1"/>
    <col min="5" max="5" width="7.59765625" style="16" bestFit="1" customWidth="1"/>
    <col min="6" max="8" width="10.59765625" style="16" customWidth="1"/>
    <col min="9" max="11" width="5.59765625" style="16" customWidth="1"/>
    <col min="12" max="12" width="10.59765625" style="16" customWidth="1"/>
    <col min="13" max="19" width="20.59765625" style="16" customWidth="1"/>
    <col min="20" max="24" width="5.59765625" style="16" customWidth="1"/>
    <col min="25" max="29" width="10.59765625" style="16" customWidth="1"/>
    <col min="30" max="31" width="5.59765625" style="16" customWidth="1"/>
    <col min="32" max="35" width="10.59765625" style="16" customWidth="1"/>
    <col min="36" max="43" width="5.59765625" style="16" customWidth="1"/>
    <col min="44" max="44" width="10.59765625" style="16" customWidth="1"/>
    <col min="45" max="48" width="5.59765625" style="16" customWidth="1"/>
    <col min="49" max="51" width="10.59765625" style="16" customWidth="1"/>
    <col min="52" max="53" width="5.59765625" style="16" customWidth="1"/>
    <col min="54" max="55" width="10.59765625" style="16" customWidth="1"/>
    <col min="56" max="63" width="5.59765625" style="16" customWidth="1"/>
    <col min="64" max="65" width="10.59765625" style="16" customWidth="1"/>
    <col min="66" max="66" width="5.59765625" style="16" customWidth="1"/>
    <col min="67" max="68" width="10.59765625" style="16" customWidth="1"/>
    <col min="69" max="73" width="20.59765625" style="16" customWidth="1"/>
    <col min="74" max="79" width="5.59765625" style="16" customWidth="1"/>
    <col min="80" max="80" width="10.59765625" style="16" customWidth="1"/>
    <col min="81" max="86" width="5.59765625" style="16" customWidth="1"/>
    <col min="87" max="87" width="10.59765625" style="16" customWidth="1"/>
    <col min="88" max="93" width="5.59765625" style="16" customWidth="1"/>
    <col min="94" max="94" width="20.59765625" style="16" customWidth="1"/>
    <col min="95" max="102" width="5.59765625" style="16" customWidth="1"/>
    <col min="103" max="103" width="10.59765625" style="16" customWidth="1"/>
    <col min="104" max="110" width="5.59765625" style="16" customWidth="1"/>
    <col min="111" max="111" width="20.59765625" style="16" customWidth="1"/>
    <col min="112" max="113" width="5.59765625" style="16" customWidth="1"/>
    <col min="114" max="114" width="10.59765625" style="16" customWidth="1"/>
    <col min="115" max="16384" width="10.59765625" style="16"/>
  </cols>
  <sheetData>
    <row r="1" spans="1:113" ht="20.399999999999999" customHeight="1" x14ac:dyDescent="0.45">
      <c r="A1" s="164"/>
    </row>
    <row r="2" spans="1:113" s="13" customFormat="1" ht="30" customHeight="1" x14ac:dyDescent="0.45">
      <c r="A2" s="10" t="s">
        <v>141</v>
      </c>
      <c r="B2" s="10" t="s">
        <v>15</v>
      </c>
      <c r="C2" s="10" t="s">
        <v>16</v>
      </c>
      <c r="D2" s="10" t="s">
        <v>200</v>
      </c>
      <c r="E2" s="10" t="s">
        <v>152</v>
      </c>
      <c r="F2" s="10" t="s">
        <v>147</v>
      </c>
      <c r="G2" s="10" t="s">
        <v>148</v>
      </c>
      <c r="H2" s="10" t="s">
        <v>146</v>
      </c>
      <c r="I2" s="10" t="s">
        <v>36</v>
      </c>
      <c r="J2" s="10" t="s">
        <v>118</v>
      </c>
      <c r="K2" s="10" t="s">
        <v>90</v>
      </c>
      <c r="L2" s="9" t="s">
        <v>201</v>
      </c>
      <c r="M2" s="10" t="s">
        <v>202</v>
      </c>
      <c r="N2" s="10" t="s">
        <v>203</v>
      </c>
      <c r="O2" s="10" t="s">
        <v>204</v>
      </c>
      <c r="P2" s="10" t="s">
        <v>205</v>
      </c>
      <c r="Q2" s="10" t="s">
        <v>206</v>
      </c>
      <c r="R2" s="10" t="s">
        <v>207</v>
      </c>
      <c r="S2" s="10" t="s">
        <v>140</v>
      </c>
      <c r="T2" s="10" t="s">
        <v>109</v>
      </c>
      <c r="U2" s="10" t="s">
        <v>159</v>
      </c>
      <c r="V2" s="10" t="s">
        <v>18</v>
      </c>
      <c r="W2" s="10" t="s">
        <v>19</v>
      </c>
      <c r="X2" s="10" t="s">
        <v>20</v>
      </c>
      <c r="Y2" s="10" t="s">
        <v>110</v>
      </c>
      <c r="Z2" s="10" t="s">
        <v>111</v>
      </c>
      <c r="AA2" s="10" t="s">
        <v>112</v>
      </c>
      <c r="AB2" s="10" t="s">
        <v>113</v>
      </c>
      <c r="AC2" s="11" t="s">
        <v>151</v>
      </c>
      <c r="AD2" s="10" t="s">
        <v>114</v>
      </c>
      <c r="AE2" s="10" t="s">
        <v>115</v>
      </c>
      <c r="AF2" s="10" t="s">
        <v>338</v>
      </c>
      <c r="AG2" s="10" t="s">
        <v>337</v>
      </c>
      <c r="AH2" s="10" t="s">
        <v>339</v>
      </c>
      <c r="AI2" s="10" t="s">
        <v>336</v>
      </c>
      <c r="AJ2" s="10" t="s">
        <v>171</v>
      </c>
      <c r="AK2" s="10" t="s">
        <v>172</v>
      </c>
      <c r="AL2" s="10" t="s">
        <v>136</v>
      </c>
      <c r="AM2" s="10" t="s">
        <v>138</v>
      </c>
      <c r="AN2" s="10" t="s">
        <v>137</v>
      </c>
      <c r="AO2" s="10" t="s">
        <v>20</v>
      </c>
      <c r="AP2" s="10" t="s">
        <v>173</v>
      </c>
      <c r="AQ2" s="10" t="s">
        <v>174</v>
      </c>
      <c r="AR2" s="11" t="s">
        <v>144</v>
      </c>
      <c r="AS2" s="10" t="s">
        <v>175</v>
      </c>
      <c r="AT2" s="10" t="s">
        <v>176</v>
      </c>
      <c r="AU2" s="10" t="s">
        <v>177</v>
      </c>
      <c r="AV2" s="10" t="s">
        <v>178</v>
      </c>
      <c r="AW2" s="10" t="s">
        <v>28</v>
      </c>
      <c r="AX2" s="10" t="s">
        <v>343</v>
      </c>
      <c r="AY2" s="11" t="s">
        <v>145</v>
      </c>
      <c r="AZ2" s="10" t="s">
        <v>179</v>
      </c>
      <c r="BA2" s="10" t="s">
        <v>180</v>
      </c>
      <c r="BB2" s="10" t="s">
        <v>194</v>
      </c>
      <c r="BC2" s="10" t="s">
        <v>116</v>
      </c>
      <c r="BD2" s="10" t="s">
        <v>161</v>
      </c>
      <c r="BE2" s="10" t="s">
        <v>160</v>
      </c>
      <c r="BF2" s="10" t="s">
        <v>181</v>
      </c>
      <c r="BG2" s="10" t="s">
        <v>117</v>
      </c>
      <c r="BH2" s="10" t="s">
        <v>162</v>
      </c>
      <c r="BI2" s="10" t="s">
        <v>182</v>
      </c>
      <c r="BJ2" s="10" t="s">
        <v>183</v>
      </c>
      <c r="BK2" s="10" t="s">
        <v>184</v>
      </c>
      <c r="BL2" s="10" t="s">
        <v>119</v>
      </c>
      <c r="BM2" s="10" t="s">
        <v>322</v>
      </c>
      <c r="BN2" s="10" t="s">
        <v>185</v>
      </c>
      <c r="BO2" s="10" t="s">
        <v>120</v>
      </c>
      <c r="BP2" s="9" t="s">
        <v>208</v>
      </c>
      <c r="BQ2" s="10" t="s">
        <v>209</v>
      </c>
      <c r="BR2" s="10" t="s">
        <v>210</v>
      </c>
      <c r="BS2" s="10" t="s">
        <v>211</v>
      </c>
      <c r="BT2" s="10" t="s">
        <v>212</v>
      </c>
      <c r="BU2" s="10" t="s">
        <v>213</v>
      </c>
      <c r="BV2" s="12">
        <v>0</v>
      </c>
      <c r="BW2" s="12">
        <v>0.05</v>
      </c>
      <c r="BX2" s="12">
        <v>0.1</v>
      </c>
      <c r="BY2" s="12">
        <v>0.2</v>
      </c>
      <c r="BZ2" s="12">
        <v>0.3</v>
      </c>
      <c r="CA2" s="10" t="s">
        <v>121</v>
      </c>
      <c r="CB2" s="10" t="s">
        <v>186</v>
      </c>
      <c r="CC2" s="12">
        <v>0</v>
      </c>
      <c r="CD2" s="12">
        <v>0.05</v>
      </c>
      <c r="CE2" s="12">
        <v>0.1</v>
      </c>
      <c r="CF2" s="12">
        <v>0.2</v>
      </c>
      <c r="CG2" s="12" t="s">
        <v>318</v>
      </c>
      <c r="CH2" s="10" t="s">
        <v>313</v>
      </c>
      <c r="CI2" s="10" t="s">
        <v>187</v>
      </c>
      <c r="CJ2" s="10" t="s">
        <v>163</v>
      </c>
      <c r="CK2" s="10" t="s">
        <v>164</v>
      </c>
      <c r="CL2" s="10" t="s">
        <v>165</v>
      </c>
      <c r="CM2" s="10" t="s">
        <v>195</v>
      </c>
      <c r="CN2" s="10" t="s">
        <v>126</v>
      </c>
      <c r="CO2" s="10" t="s">
        <v>38</v>
      </c>
      <c r="CP2" s="10" t="s">
        <v>122</v>
      </c>
      <c r="CQ2" s="10" t="s">
        <v>188</v>
      </c>
      <c r="CR2" s="10" t="s">
        <v>189</v>
      </c>
      <c r="CS2" s="10" t="s">
        <v>190</v>
      </c>
      <c r="CT2" s="10" t="s">
        <v>167</v>
      </c>
      <c r="CU2" s="10" t="s">
        <v>166</v>
      </c>
      <c r="CV2" s="10" t="s">
        <v>191</v>
      </c>
      <c r="CW2" s="10" t="s">
        <v>192</v>
      </c>
      <c r="CX2" s="10" t="s">
        <v>193</v>
      </c>
      <c r="CY2" s="10" t="s">
        <v>120</v>
      </c>
      <c r="CZ2" s="10" t="s">
        <v>123</v>
      </c>
      <c r="DA2" s="10" t="s">
        <v>124</v>
      </c>
      <c r="DB2" s="10" t="s">
        <v>170</v>
      </c>
      <c r="DC2" s="10" t="s">
        <v>168</v>
      </c>
      <c r="DD2" s="10" t="s">
        <v>125</v>
      </c>
      <c r="DE2" s="10" t="s">
        <v>169</v>
      </c>
      <c r="DF2" s="10" t="s">
        <v>38</v>
      </c>
      <c r="DG2" s="10" t="s">
        <v>122</v>
      </c>
      <c r="DH2" s="10" t="s">
        <v>319</v>
      </c>
      <c r="DI2" s="10" t="s">
        <v>320</v>
      </c>
    </row>
    <row r="3" spans="1:113" s="15" customFormat="1" ht="26.4" customHeight="1" x14ac:dyDescent="0.45">
      <c r="A3" s="128" t="str">
        <f>IF('電子メール-変更'!$Y$1="","",'電子メール-変更'!$Y$1)</f>
        <v/>
      </c>
      <c r="B3" s="128" t="str">
        <f>IF('電子メール-変更'!$O$20="","",'電子メール-変更'!$O$20)</f>
        <v/>
      </c>
      <c r="C3" s="128" t="str">
        <f>IF('電子メール-変更'!$AB$20="","",'電子メール-変更'!$AB$20)</f>
        <v/>
      </c>
      <c r="D3" s="128" t="str">
        <f>'電子メール-変更'!$J$24&amp;"町"&amp;'電子メール-変更'!$O$24</f>
        <v>町</v>
      </c>
      <c r="E3" s="128" t="s">
        <v>217</v>
      </c>
      <c r="F3" s="129" t="str">
        <f>IFERROR(DATE('電子メール-変更'!$L$106,'電子メール-変更'!$Q$106,'電子メール-変更'!$T$106),"")</f>
        <v/>
      </c>
      <c r="G3" s="129" t="str">
        <f>IFERROR(DATE('電子メール-変更'!$L$107,'電子メール-変更'!$Q$107,'電子メール-変更'!$T$107),"")</f>
        <v/>
      </c>
      <c r="H3" s="129" t="str">
        <f>IFERROR('電子メール-変更'!$T$4 &amp; "/" &amp; '電子メール-変更'!$Y$4 &amp; "/" &amp; '電子メール-変更'!$AB$4,"")</f>
        <v>//</v>
      </c>
      <c r="I3" s="128" t="b">
        <v>0</v>
      </c>
      <c r="J3" s="128" t="b">
        <v>0</v>
      </c>
      <c r="K3" s="128" t="b">
        <v>0</v>
      </c>
      <c r="L3" s="128" t="str">
        <f>IF('電子メール-変更'!$M$7="","",'電子メール-変更'!$M$7)</f>
        <v/>
      </c>
      <c r="M3" s="128" t="str">
        <f>IF('電子メール-変更'!$M$8="","",'電子メール-変更'!$M$8)</f>
        <v/>
      </c>
      <c r="N3" s="128" t="str">
        <f>IF('電子メール-変更'!$M$10="","",'電子メール-変更'!$M$10)</f>
        <v/>
      </c>
      <c r="O3" s="128" t="str">
        <f>IF('電子メール-変更'!$Q$12="","",'電子メール-変更'!$Q$12)</f>
        <v/>
      </c>
      <c r="P3" s="128" t="str">
        <f>IF('電子メール-変更'!$Q$14="","",'電子メール-変更'!$Q$14)</f>
        <v/>
      </c>
      <c r="Q3" s="128" t="str">
        <f>IF('電子メール-変更'!$Q$16="","",'電子メール-変更'!$Q$16)</f>
        <v/>
      </c>
      <c r="R3" s="128" t="str">
        <f>IF('電子メール-変更'!$Q$17="","",'電子メール-変更'!$Q$17)</f>
        <v/>
      </c>
      <c r="S3" s="128" t="str">
        <f>IF('電子メール-変更'!$O$22="","",'電子メール-変更'!$O$22)</f>
        <v/>
      </c>
      <c r="T3" s="128" t="b">
        <v>0</v>
      </c>
      <c r="U3" s="128" t="b">
        <v>0</v>
      </c>
      <c r="V3" s="128" t="b">
        <v>0</v>
      </c>
      <c r="W3" s="128" t="b">
        <v>0</v>
      </c>
      <c r="X3" s="128" t="b">
        <v>0</v>
      </c>
      <c r="Y3" s="128" t="str">
        <f>IF('電子メール-変更'!L29="","",'電子メール-変更'!L29)</f>
        <v/>
      </c>
      <c r="Z3" s="128" t="str">
        <f>IF('電子メール-変更'!L32="","",'電子メール-変更'!L32)</f>
        <v/>
      </c>
      <c r="AA3" s="128" t="str">
        <f>IF('電子メール-変更'!R32="","",'電子メール-変更'!R32)</f>
        <v/>
      </c>
      <c r="AB3" s="128" t="str">
        <f>IF('電子メール-変更'!L35="","",'電子メール-変更'!L35)</f>
        <v/>
      </c>
      <c r="AC3" s="130" t="str">
        <f>IF('電子メール-変更'!$L$38="","",'電子メール-変更'!$L$38 &amp; "/" &amp; '電子メール-変更'!$Q$38)</f>
        <v/>
      </c>
      <c r="AD3" s="128" t="b">
        <v>0</v>
      </c>
      <c r="AE3" s="128" t="b">
        <v>0</v>
      </c>
      <c r="AF3" s="128" t="str">
        <f>IF('電子メール-変更'!$R$41="","",'電子メール-変更'!$R$41)</f>
        <v/>
      </c>
      <c r="AG3" s="128" t="b">
        <v>0</v>
      </c>
      <c r="AH3" s="128" t="str">
        <f>IF('電子メール-変更'!$N$43="","",'電子メール-変更'!$N$43)</f>
        <v/>
      </c>
      <c r="AI3" s="128" t="str">
        <f>IFERROR($AF$3+$AH$3,"")</f>
        <v/>
      </c>
      <c r="AJ3" s="128" t="b">
        <v>0</v>
      </c>
      <c r="AK3" s="128" t="b">
        <v>0</v>
      </c>
      <c r="AL3" s="128" t="b">
        <v>0</v>
      </c>
      <c r="AM3" s="128" t="b">
        <v>0</v>
      </c>
      <c r="AN3" s="128" t="b">
        <v>0</v>
      </c>
      <c r="AO3" s="128" t="b">
        <v>0</v>
      </c>
      <c r="AP3" s="128" t="b">
        <v>0</v>
      </c>
      <c r="AQ3" s="128" t="b">
        <v>0</v>
      </c>
      <c r="AR3" s="130" t="str">
        <f>IF('電子メール-変更'!$X$50="","",'電子メール-変更'!$X$50 &amp; "/" &amp; '電子メール-変更'!$AC$50)</f>
        <v/>
      </c>
      <c r="AS3" s="128" t="b">
        <v>0</v>
      </c>
      <c r="AT3" s="128" t="b">
        <v>0</v>
      </c>
      <c r="AU3" s="128" t="b">
        <v>0</v>
      </c>
      <c r="AV3" s="128" t="b">
        <v>0</v>
      </c>
      <c r="AW3" s="128" t="str">
        <f>IF('電子メール-変更'!$T$56="","",'電子メール-変更'!$T$56)</f>
        <v/>
      </c>
      <c r="AX3" s="128" t="str">
        <f>IF('電子メール-変更'!$AB$56="","",'電子メール-変更'!$AB$56)</f>
        <v/>
      </c>
      <c r="AY3" s="130" t="str">
        <f>IF('電子メール-変更'!$T$57="","",'電子メール-変更'!$T$57 &amp; "年" &amp; '電子メール-変更'!$Y$57 &amp;"月")</f>
        <v/>
      </c>
      <c r="AZ3" s="128" t="b">
        <v>0</v>
      </c>
      <c r="BA3" s="128" t="b">
        <v>0</v>
      </c>
      <c r="BB3" s="128" t="str">
        <f>IF('電子メール-変更'!$X$60="","",'電子メール-変更'!$X$60)</f>
        <v/>
      </c>
      <c r="BC3" s="128" t="str">
        <f>IF('電子メール-変更'!$X$61="","",'電子メール-変更'!$X$61)</f>
        <v/>
      </c>
      <c r="BD3" s="128" t="b">
        <v>0</v>
      </c>
      <c r="BE3" s="128" t="b">
        <v>0</v>
      </c>
      <c r="BF3" s="128" t="b">
        <v>0</v>
      </c>
      <c r="BG3" s="128" t="b">
        <v>0</v>
      </c>
      <c r="BH3" s="128" t="b">
        <v>0</v>
      </c>
      <c r="BI3" s="128" t="b">
        <v>0</v>
      </c>
      <c r="BJ3" s="128" t="b">
        <v>0</v>
      </c>
      <c r="BK3" s="128" t="b">
        <v>0</v>
      </c>
      <c r="BL3" s="128" t="str">
        <f>IF('電子メール-変更'!$X$69="","",'電子メール-変更'!$X$69)</f>
        <v/>
      </c>
      <c r="BM3" s="128" t="str">
        <f>IF('電子メール-変更'!$K$71="","",'電子メール-変更'!$K$71)</f>
        <v/>
      </c>
      <c r="BN3" s="128" t="b">
        <v>0</v>
      </c>
      <c r="BO3" s="128" t="str">
        <f>IF('電子メール-変更'!$X$73="","",'電子メール-変更'!$X$73)</f>
        <v/>
      </c>
      <c r="BP3" s="128" t="str">
        <f>IF('電子メール-変更'!$N$74="","",'電子メール-変更'!$N$74)</f>
        <v/>
      </c>
      <c r="BQ3" s="128" t="str">
        <f>IF('電子メール-変更'!$N$75="","",'電子メール-変更'!$N$75)</f>
        <v/>
      </c>
      <c r="BR3" s="128" t="str">
        <f>IF('電子メール-変更'!$R$77="","",'電子メール-変更'!$R$77)</f>
        <v/>
      </c>
      <c r="BS3" s="128" t="str">
        <f>IF('電子メール-変更'!$R$79="","",'電子メール-変更'!$R$79)</f>
        <v/>
      </c>
      <c r="BT3" s="128" t="str">
        <f>IF('電子メール-変更'!$R$81="","",'電子メール-変更'!$R$81)</f>
        <v/>
      </c>
      <c r="BU3" s="128" t="str">
        <f>IF('電子メール-変更'!$R$82="","",'電子メール-変更'!$R$82)</f>
        <v/>
      </c>
      <c r="BV3" s="128" t="b">
        <v>0</v>
      </c>
      <c r="BW3" s="128" t="b">
        <v>0</v>
      </c>
      <c r="BX3" s="128" t="b">
        <v>0</v>
      </c>
      <c r="BY3" s="128" t="b">
        <v>0</v>
      </c>
      <c r="BZ3" s="128" t="b">
        <v>0</v>
      </c>
      <c r="CA3" s="128" t="b">
        <v>0</v>
      </c>
      <c r="CB3" s="128" t="str">
        <f>IF('電子メール-変更'!$AB$84="","",'電子メール-変更'!$AB$84)</f>
        <v/>
      </c>
      <c r="CC3" s="128" t="b">
        <v>0</v>
      </c>
      <c r="CD3" s="128" t="b">
        <v>0</v>
      </c>
      <c r="CE3" s="128" t="b">
        <v>0</v>
      </c>
      <c r="CF3" s="128" t="b">
        <v>0</v>
      </c>
      <c r="CG3" s="128" t="b">
        <v>0</v>
      </c>
      <c r="CH3" s="128" t="b">
        <v>0</v>
      </c>
      <c r="CI3" s="128" t="str">
        <f>IF('電子メール-変更'!$AB$85="","",'電子メール-変更'!$AB$85)</f>
        <v/>
      </c>
      <c r="CJ3" s="128" t="b">
        <v>0</v>
      </c>
      <c r="CK3" s="128" t="b">
        <v>0</v>
      </c>
      <c r="CL3" s="128" t="b">
        <v>0</v>
      </c>
      <c r="CM3" s="128" t="b">
        <v>0</v>
      </c>
      <c r="CN3" s="128" t="b">
        <v>0</v>
      </c>
      <c r="CO3" s="128" t="b">
        <v>0</v>
      </c>
      <c r="CP3" s="128" t="str">
        <f>IF('電子メール-変更'!$O$89="","",'電子メール-変更'!$O$89)</f>
        <v/>
      </c>
      <c r="CQ3" s="128" t="b">
        <v>0</v>
      </c>
      <c r="CR3" s="128" t="b">
        <v>0</v>
      </c>
      <c r="CS3" s="128" t="b">
        <v>0</v>
      </c>
      <c r="CT3" s="128" t="b">
        <v>0</v>
      </c>
      <c r="CU3" s="128" t="b">
        <v>0</v>
      </c>
      <c r="CV3" s="128" t="b">
        <v>0</v>
      </c>
      <c r="CW3" s="128" t="b">
        <v>0</v>
      </c>
      <c r="CX3" s="128" t="b">
        <v>0</v>
      </c>
      <c r="CY3" s="128" t="str">
        <f>IF('電子メール-変更'!$X$102="","",'電子メール-変更'!$X$102)</f>
        <v/>
      </c>
      <c r="CZ3" s="128" t="b">
        <v>0</v>
      </c>
      <c r="DA3" s="128" t="b">
        <v>0</v>
      </c>
      <c r="DB3" s="128" t="b">
        <v>0</v>
      </c>
      <c r="DC3" s="128" t="b">
        <v>0</v>
      </c>
      <c r="DD3" s="128" t="b">
        <v>0</v>
      </c>
      <c r="DE3" s="128" t="b">
        <v>0</v>
      </c>
      <c r="DF3" s="128" t="b">
        <v>0</v>
      </c>
      <c r="DG3" s="128" t="str">
        <f>IF('電子メール-変更'!$O$94="","",'電子メール-変更'!$O$94)</f>
        <v/>
      </c>
      <c r="DH3" s="128" t="b">
        <v>0</v>
      </c>
      <c r="DI3" s="128" t="b">
        <v>0</v>
      </c>
    </row>
    <row r="4" spans="1:113" ht="26.4" customHeight="1" x14ac:dyDescent="0.45">
      <c r="A4" s="162" t="s">
        <v>351</v>
      </c>
      <c r="B4" s="131" t="str">
        <f>$B$3</f>
        <v/>
      </c>
      <c r="C4" s="131" t="str">
        <f>$C$3</f>
        <v/>
      </c>
      <c r="D4" s="131" t="str">
        <f>$D$3</f>
        <v>町</v>
      </c>
      <c r="E4" s="131" t="s">
        <v>326</v>
      </c>
      <c r="F4" s="132" t="str">
        <f>$F$3</f>
        <v/>
      </c>
      <c r="G4" s="132" t="str">
        <f>$G$3</f>
        <v/>
      </c>
      <c r="H4" s="132" t="str">
        <f>$H$3</f>
        <v>//</v>
      </c>
      <c r="I4" s="131" t="str">
        <f>IF($I$3=TRUE,"〇","")</f>
        <v/>
      </c>
      <c r="J4" s="131" t="str">
        <f>IF($J$3=TRUE,"〇","")</f>
        <v/>
      </c>
      <c r="K4" s="131" t="str">
        <f>IF($K$3=TRUE,"〇","")</f>
        <v/>
      </c>
      <c r="L4" s="131" t="str">
        <f>$L$3</f>
        <v/>
      </c>
      <c r="M4" s="131" t="str">
        <f>$M$3</f>
        <v/>
      </c>
      <c r="N4" s="131" t="str">
        <f>$N$3</f>
        <v/>
      </c>
      <c r="O4" s="131" t="str">
        <f>$O$3</f>
        <v/>
      </c>
      <c r="P4" s="131" t="str">
        <f>$P$3</f>
        <v/>
      </c>
      <c r="Q4" s="131" t="str">
        <f>$Q$3</f>
        <v/>
      </c>
      <c r="R4" s="131" t="str">
        <f>$R$3</f>
        <v/>
      </c>
      <c r="S4" s="131" t="str">
        <f>$S$3</f>
        <v/>
      </c>
      <c r="T4" s="131" t="str">
        <f>IF($T$3=TRUE,"〇","")</f>
        <v/>
      </c>
      <c r="U4" s="131" t="str">
        <f>IF($U$3=TRUE,"〇","")</f>
        <v/>
      </c>
      <c r="V4" s="131" t="str">
        <f>IF($V$3=TRUE,"〇","")</f>
        <v/>
      </c>
      <c r="W4" s="131" t="str">
        <f>IF($W$3=TRUE,"〇","")</f>
        <v/>
      </c>
      <c r="X4" s="131" t="str">
        <f>IF($X$3=TRUE,"〇","")</f>
        <v/>
      </c>
      <c r="Y4" s="131" t="str">
        <f>$Y$3</f>
        <v/>
      </c>
      <c r="Z4" s="131" t="str">
        <f>$Z$3</f>
        <v/>
      </c>
      <c r="AA4" s="131" t="str">
        <f>$AA$3</f>
        <v/>
      </c>
      <c r="AB4" s="131" t="str">
        <f>$AB$3</f>
        <v/>
      </c>
      <c r="AC4" s="133" t="str">
        <f>$AC$3</f>
        <v/>
      </c>
      <c r="AD4" s="131" t="str">
        <f>IF($AD$3=TRUE,"〇","")</f>
        <v/>
      </c>
      <c r="AE4" s="131" t="str">
        <f>IF($AE$3=TRUE,"〇","")</f>
        <v/>
      </c>
      <c r="AF4" s="131" t="str">
        <f>$AF$3</f>
        <v/>
      </c>
      <c r="AG4" s="131" t="str">
        <f>IF($AG$3=TRUE,"〇","")</f>
        <v/>
      </c>
      <c r="AH4" s="131" t="str">
        <f>$AH$3</f>
        <v/>
      </c>
      <c r="AI4" s="131" t="str">
        <f>$AI$3</f>
        <v/>
      </c>
      <c r="AJ4" s="131" t="str">
        <f>IF($AJ$3=TRUE,"〇","")</f>
        <v/>
      </c>
      <c r="AK4" s="131" t="str">
        <f>IF($AK$3=TRUE,"〇","")</f>
        <v/>
      </c>
      <c r="AL4" s="131" t="str">
        <f>IF($AL$3=TRUE,"〇","")</f>
        <v/>
      </c>
      <c r="AM4" s="131" t="str">
        <f>IF($AM$3=TRUE,"〇","")</f>
        <v/>
      </c>
      <c r="AN4" s="131" t="str">
        <f>IF($AN$3=TRUE,"〇","")</f>
        <v/>
      </c>
      <c r="AO4" s="131" t="str">
        <f>IF($AO$3=TRUE,"〇","")</f>
        <v/>
      </c>
      <c r="AP4" s="131" t="str">
        <f>IF($AP$3=TRUE,"〇","")</f>
        <v/>
      </c>
      <c r="AQ4" s="131" t="str">
        <f>IF($AQ$3=TRUE,"〇","")</f>
        <v/>
      </c>
      <c r="AR4" s="133" t="str">
        <f>$AR$3</f>
        <v/>
      </c>
      <c r="AS4" s="131" t="str">
        <f>IF($AS$3=TRUE,"〇","")</f>
        <v/>
      </c>
      <c r="AT4" s="131" t="str">
        <f>IF($AT$3=TRUE,"〇","")</f>
        <v/>
      </c>
      <c r="AU4" s="131" t="str">
        <f>IF($AU$3=TRUE,"〇","")</f>
        <v/>
      </c>
      <c r="AV4" s="131" t="str">
        <f>IF($AV$3=TRUE,"〇","")</f>
        <v/>
      </c>
      <c r="AW4" s="131" t="str">
        <f>$AW$3</f>
        <v/>
      </c>
      <c r="AX4" s="131" t="str">
        <f>$AX$3</f>
        <v/>
      </c>
      <c r="AY4" s="133" t="str">
        <f>$AY$3</f>
        <v/>
      </c>
      <c r="AZ4" s="131" t="str">
        <f>IF($AZ$3=TRUE,"〇","")</f>
        <v/>
      </c>
      <c r="BA4" s="131" t="str">
        <f>IF($BA$3=TRUE,"〇","")</f>
        <v/>
      </c>
      <c r="BB4" s="131" t="str">
        <f>$BB$3</f>
        <v/>
      </c>
      <c r="BC4" s="131" t="str">
        <f>$BC$3</f>
        <v/>
      </c>
      <c r="BD4" s="131" t="str">
        <f>IF($BD$3=TRUE,"〇","")</f>
        <v/>
      </c>
      <c r="BE4" s="131" t="str">
        <f>IF($BE$3=TRUE,"〇","")</f>
        <v/>
      </c>
      <c r="BF4" s="131" t="str">
        <f>IF($BF$3=TRUE,"〇","")</f>
        <v/>
      </c>
      <c r="BG4" s="131" t="str">
        <f>IF($BG$3=TRUE,"〇","")</f>
        <v/>
      </c>
      <c r="BH4" s="131" t="str">
        <f>IF($BH$3=TRUE,"〇","")</f>
        <v/>
      </c>
      <c r="BI4" s="131" t="str">
        <f>IF($BI$3=TRUE,"〇","")</f>
        <v/>
      </c>
      <c r="BJ4" s="131" t="str">
        <f>IF($BJ$3=TRUE,"〇","")</f>
        <v/>
      </c>
      <c r="BK4" s="131" t="str">
        <f>IF($BK$3=TRUE,"〇","")</f>
        <v/>
      </c>
      <c r="BL4" s="131" t="str">
        <f>$BL$3</f>
        <v/>
      </c>
      <c r="BM4" s="131" t="str">
        <f>$BM$3</f>
        <v/>
      </c>
      <c r="BN4" s="131" t="str">
        <f>IF($BN$3=TRUE,"〇","")</f>
        <v/>
      </c>
      <c r="BO4" s="131" t="str">
        <f>$BO$3</f>
        <v/>
      </c>
      <c r="BP4" s="131" t="str">
        <f>$BP$3</f>
        <v/>
      </c>
      <c r="BQ4" s="131" t="str">
        <f>$BQ$3</f>
        <v/>
      </c>
      <c r="BR4" s="131" t="str">
        <f>$BR$3</f>
        <v/>
      </c>
      <c r="BS4" s="131" t="str">
        <f>$BS$3</f>
        <v/>
      </c>
      <c r="BT4" s="131" t="str">
        <f>$BT$3</f>
        <v/>
      </c>
      <c r="BU4" s="131" t="str">
        <f>$BU$3</f>
        <v/>
      </c>
      <c r="BV4" s="131" t="str">
        <f>IF($BV$3=TRUE,"〇","")</f>
        <v/>
      </c>
      <c r="BW4" s="131" t="str">
        <f>IF($BW$3=TRUE,"〇","")</f>
        <v/>
      </c>
      <c r="BX4" s="131" t="str">
        <f>IF($BX$3=TRUE,"〇","")</f>
        <v/>
      </c>
      <c r="BY4" s="131" t="str">
        <f>IF($BY$3=TRUE,"〇","")</f>
        <v/>
      </c>
      <c r="BZ4" s="131" t="str">
        <f>IF($BZ$3=TRUE,"〇","")</f>
        <v/>
      </c>
      <c r="CA4" s="131" t="str">
        <f>IF($CA$3=TRUE,"〇","")</f>
        <v/>
      </c>
      <c r="CB4" s="131" t="str">
        <f>$CB$3</f>
        <v/>
      </c>
      <c r="CC4" s="131" t="str">
        <f>IF($CC$3=TRUE,"〇","")</f>
        <v/>
      </c>
      <c r="CD4" s="131" t="str">
        <f>IF($CD$3=TRUE,"〇","")</f>
        <v/>
      </c>
      <c r="CE4" s="131" t="str">
        <f>IF($CE$3=TRUE,"〇","")</f>
        <v/>
      </c>
      <c r="CF4" s="131" t="str">
        <f>IF($CF$3=TRUE,"〇","")</f>
        <v/>
      </c>
      <c r="CG4" s="131" t="str">
        <f>IF($CG$3=TRUE,"〇","")</f>
        <v/>
      </c>
      <c r="CH4" s="131" t="str">
        <f>IF($CH$3=TRUE,"〇","")</f>
        <v/>
      </c>
      <c r="CI4" s="131" t="str">
        <f>$CI$3</f>
        <v/>
      </c>
      <c r="CJ4" s="131" t="str">
        <f>IF($CJ$3=TRUE,"〇","")</f>
        <v/>
      </c>
      <c r="CK4" s="131" t="str">
        <f>IF($CK$3=TRUE,"〇","")</f>
        <v/>
      </c>
      <c r="CL4" s="131" t="str">
        <f>IF($CL$3=TRUE,"〇","")</f>
        <v/>
      </c>
      <c r="CM4" s="131" t="str">
        <f>IF($CM$3=TRUE,"〇","")</f>
        <v/>
      </c>
      <c r="CN4" s="131" t="str">
        <f>IF($CN$3=TRUE,"〇","")</f>
        <v/>
      </c>
      <c r="CO4" s="131" t="str">
        <f>IF($CO$3=TRUE,"〇","")</f>
        <v/>
      </c>
      <c r="CP4" s="131" t="str">
        <f>$CP$3</f>
        <v/>
      </c>
      <c r="CQ4" s="131" t="str">
        <f>IF($CQ$3=TRUE,"〇","")</f>
        <v/>
      </c>
      <c r="CR4" s="131" t="str">
        <f>IF($CR$3=TRUE,"〇","")</f>
        <v/>
      </c>
      <c r="CS4" s="131" t="str">
        <f>IF($CS$3=TRUE,"〇","")</f>
        <v/>
      </c>
      <c r="CT4" s="131" t="str">
        <f>IF($CT$3=TRUE,"〇","")</f>
        <v/>
      </c>
      <c r="CU4" s="131" t="str">
        <f>IF($CU$3=TRUE,"〇","")</f>
        <v/>
      </c>
      <c r="CV4" s="131" t="str">
        <f>IF($CV$3=TRUE,"〇","")</f>
        <v/>
      </c>
      <c r="CW4" s="131" t="str">
        <f>IF($CW$3=TRUE,"〇","")</f>
        <v/>
      </c>
      <c r="CX4" s="131" t="str">
        <f>IF($CX$3=TRUE,"〇","")</f>
        <v/>
      </c>
      <c r="CY4" s="131" t="str">
        <f>$CY$3</f>
        <v/>
      </c>
      <c r="CZ4" s="131" t="str">
        <f>IF($CZ$3=TRUE,"〇","")</f>
        <v/>
      </c>
      <c r="DA4" s="131" t="str">
        <f>IF($DA$3=TRUE,"〇","")</f>
        <v/>
      </c>
      <c r="DB4" s="131" t="str">
        <f>IF($DB$3=TRUE,"〇","")</f>
        <v/>
      </c>
      <c r="DC4" s="131" t="str">
        <f>IF($DC$3=TRUE,"〇","")</f>
        <v/>
      </c>
      <c r="DD4" s="131" t="str">
        <f>IF($DD$3=TRUE,"〇","")</f>
        <v/>
      </c>
      <c r="DE4" s="131" t="str">
        <f>IF($DE$3=TRUE,"〇","")</f>
        <v/>
      </c>
      <c r="DF4" s="131" t="str">
        <f>IF($DF$3=TRUE,"〇","")</f>
        <v/>
      </c>
      <c r="DG4" s="131" t="str">
        <f>$DG$3</f>
        <v/>
      </c>
      <c r="DH4" s="131" t="str">
        <f>IF($DH$3=TRUE,"〇","")</f>
        <v/>
      </c>
      <c r="DI4" s="131" t="str">
        <f>IF($DI$3=TRUE,"〇","")</f>
        <v/>
      </c>
    </row>
    <row r="5" spans="1:113" ht="20.399999999999999" customHeight="1" x14ac:dyDescent="0.45">
      <c r="A5" s="163" t="s">
        <v>350</v>
      </c>
      <c r="B5" s="16" t="e">
        <f>VLOOKUP('データ集計用 (変更)'!$A$1,管理シート!$A$2:$DJ$200,2,FALSE)</f>
        <v>#N/A</v>
      </c>
      <c r="C5" s="16" t="e">
        <f>VLOOKUP('データ集計用 (変更)'!$A$1,管理シート!$A$2:$DJ$200,3,FALSE)</f>
        <v>#N/A</v>
      </c>
      <c r="D5" s="16" t="e">
        <f>VLOOKUP('データ集計用 (変更)'!$A$1,管理シート!$A$2:$DJ$200,4,FALSE)</f>
        <v>#N/A</v>
      </c>
      <c r="E5" s="16" t="s">
        <v>217</v>
      </c>
      <c r="F5" s="158" t="e">
        <f>VLOOKUP('データ集計用 (変更)'!$A$1,管理シート!$A$2:$DJ$200,6,FALSE)</f>
        <v>#N/A</v>
      </c>
      <c r="G5" s="158" t="e">
        <f>VLOOKUP('データ集計用 (変更)'!$A$1,管理シート!$A$2:$DJ$200,7,FALSE)</f>
        <v>#N/A</v>
      </c>
      <c r="H5" s="158" t="e">
        <f>VLOOKUP('データ集計用 (変更)'!$A$1,管理シート!$A$2:$DJ$200,8,FALSE)</f>
        <v>#N/A</v>
      </c>
      <c r="I5" s="159" t="e">
        <f>VLOOKUP('データ集計用 (変更)'!$A$1,管理シート!$A$2:$DJ$200,9,FALSE)</f>
        <v>#N/A</v>
      </c>
      <c r="J5" s="159" t="e">
        <f>VLOOKUP('データ集計用 (変更)'!$A$1,管理シート!$A$2:$DJ$200,10,FALSE)</f>
        <v>#N/A</v>
      </c>
      <c r="K5" s="159" t="e">
        <f>VLOOKUP('データ集計用 (変更)'!$A$1,管理シート!$A$2:$DJ$200,11,FALSE)</f>
        <v>#N/A</v>
      </c>
      <c r="L5" s="159" t="e">
        <f>VLOOKUP('データ集計用 (変更)'!$A$1,管理シート!$A$2:$DJ$200,12,FALSE)</f>
        <v>#N/A</v>
      </c>
      <c r="M5" s="159" t="e">
        <f>VLOOKUP('データ集計用 (変更)'!$A$1,管理シート!$A$2:$DJ$200,13,FALSE)</f>
        <v>#N/A</v>
      </c>
      <c r="N5" s="159" t="e">
        <f>VLOOKUP('データ集計用 (変更)'!$A$1,管理シート!$A$2:$DJ$200,14,FALSE)</f>
        <v>#N/A</v>
      </c>
      <c r="O5" s="159" t="e">
        <f>VLOOKUP('データ集計用 (変更)'!$A$1,管理シート!$A$2:$DJ$200,15,FALSE)</f>
        <v>#N/A</v>
      </c>
      <c r="P5" s="159" t="e">
        <f>VLOOKUP('データ集計用 (変更)'!$A$1,管理シート!$A$2:$DJ$200,16,FALSE)</f>
        <v>#N/A</v>
      </c>
      <c r="Q5" s="159" t="e">
        <f>VLOOKUP('データ集計用 (変更)'!$A$1,管理シート!$A$2:$DJ$200,17,FALSE)</f>
        <v>#N/A</v>
      </c>
      <c r="R5" s="159" t="e">
        <f>VLOOKUP('データ集計用 (変更)'!$A$1,管理シート!$A$2:$DJ$200,18,FALSE)</f>
        <v>#N/A</v>
      </c>
      <c r="S5" s="159" t="e">
        <f>VLOOKUP('データ集計用 (変更)'!$A$1,管理シート!$A$2:$DJ$200,19,FALSE)</f>
        <v>#N/A</v>
      </c>
      <c r="T5" s="159" t="e">
        <f>VLOOKUP('データ集計用 (変更)'!$A$1,管理シート!$A$2:$DJ$200,20,FALSE)</f>
        <v>#N/A</v>
      </c>
      <c r="U5" s="159" t="e">
        <f>VLOOKUP('データ集計用 (変更)'!$A$1,管理シート!$A$2:$DJ$200,21,FALSE)</f>
        <v>#N/A</v>
      </c>
      <c r="V5" s="159" t="e">
        <f>VLOOKUP('データ集計用 (変更)'!$A$1,管理シート!$A$2:$DJ$200,22,FALSE)</f>
        <v>#N/A</v>
      </c>
      <c r="W5" s="159" t="e">
        <f>VLOOKUP('データ集計用 (変更)'!$A$1,管理シート!$A$2:$DJ$200,23,FALSE)</f>
        <v>#N/A</v>
      </c>
      <c r="X5" s="159" t="e">
        <f>VLOOKUP('データ集計用 (変更)'!$A$1,管理シート!$A$2:$DJ$200,24,FALSE)</f>
        <v>#N/A</v>
      </c>
      <c r="Y5" s="159" t="e">
        <f>VLOOKUP('データ集計用 (変更)'!$A$1,管理シート!$A$2:$DJ$200,25,FALSE)</f>
        <v>#N/A</v>
      </c>
      <c r="Z5" s="159" t="e">
        <f>VLOOKUP('データ集計用 (変更)'!$A$1,管理シート!$A$2:$DJ$200,26,FALSE)</f>
        <v>#N/A</v>
      </c>
      <c r="AA5" s="159" t="e">
        <f>VLOOKUP('データ集計用 (変更)'!$A$1,管理シート!$A$2:$DJ$200,27,FALSE)</f>
        <v>#N/A</v>
      </c>
      <c r="AB5" s="159" t="e">
        <f>VLOOKUP('データ集計用 (変更)'!$A$1,管理シート!$A$2:$DJ$200,28,FALSE)</f>
        <v>#N/A</v>
      </c>
      <c r="AC5" s="159" t="e">
        <f>VLOOKUP('データ集計用 (変更)'!$A$1,管理シート!$A$2:$DJ$200,29,FALSE)</f>
        <v>#N/A</v>
      </c>
      <c r="AD5" s="159" t="e">
        <f>VLOOKUP('データ集計用 (変更)'!$A$1,管理シート!$A$2:$DJ$200,30,FALSE)</f>
        <v>#N/A</v>
      </c>
      <c r="AE5" s="159" t="e">
        <f>VLOOKUP('データ集計用 (変更)'!$A$1,管理シート!$A$2:$DJ$200,31,FALSE)</f>
        <v>#N/A</v>
      </c>
      <c r="AF5" s="159" t="e">
        <f>VLOOKUP('データ集計用 (変更)'!$A$1,管理シート!$A$2:$DJ$200,32,FALSE)</f>
        <v>#N/A</v>
      </c>
      <c r="AG5" s="159" t="e">
        <f>VLOOKUP('データ集計用 (変更)'!$A$1,管理シート!$A$2:$DJ$200,33,FALSE)</f>
        <v>#N/A</v>
      </c>
      <c r="AH5" s="159" t="e">
        <f>VLOOKUP('データ集計用 (変更)'!$A$1,管理シート!$A$2:$DJ$200,34,FALSE)</f>
        <v>#N/A</v>
      </c>
      <c r="AI5" s="159" t="e">
        <f>VLOOKUP('データ集計用 (変更)'!$A$1,管理シート!$A$2:$DJ$200,35,FALSE)</f>
        <v>#N/A</v>
      </c>
      <c r="AJ5" s="159" t="e">
        <f>VLOOKUP('データ集計用 (変更)'!$A$1,管理シート!$A$2:$DJ$200,36,FALSE)</f>
        <v>#N/A</v>
      </c>
      <c r="AK5" s="159" t="e">
        <f>VLOOKUP('データ集計用 (変更)'!$A$1,管理シート!$A$2:$DJ$200,37,FALSE)</f>
        <v>#N/A</v>
      </c>
      <c r="AL5" s="159" t="e">
        <f>VLOOKUP('データ集計用 (変更)'!$A$1,管理シート!$A$2:$DJ$200,38,FALSE)</f>
        <v>#N/A</v>
      </c>
      <c r="AM5" s="159" t="e">
        <f>VLOOKUP('データ集計用 (変更)'!$A$1,管理シート!$A$2:$DJ$200,39,FALSE)</f>
        <v>#N/A</v>
      </c>
      <c r="AN5" s="159" t="e">
        <f>VLOOKUP('データ集計用 (変更)'!$A$1,管理シート!$A$2:$DJ$200,40,FALSE)</f>
        <v>#N/A</v>
      </c>
      <c r="AO5" s="159" t="e">
        <f>VLOOKUP('データ集計用 (変更)'!$A$1,管理シート!$A$2:$DJ$200,41,FALSE)</f>
        <v>#N/A</v>
      </c>
      <c r="AP5" s="159" t="e">
        <f>VLOOKUP('データ集計用 (変更)'!$A$1,管理シート!$A$2:$DJ$200,42,FALSE)</f>
        <v>#N/A</v>
      </c>
      <c r="AQ5" s="159" t="e">
        <f>VLOOKUP('データ集計用 (変更)'!$A$1,管理シート!$A$2:$DJ$200,43,FALSE)</f>
        <v>#N/A</v>
      </c>
      <c r="AR5" s="159" t="e">
        <f>VLOOKUP('データ集計用 (変更)'!$A$1,管理シート!$A$2:$DJ$200,44,FALSE)</f>
        <v>#N/A</v>
      </c>
      <c r="AS5" s="159" t="e">
        <f>VLOOKUP('データ集計用 (変更)'!$A$1,管理シート!$A$2:$DJ$200,45,FALSE)</f>
        <v>#N/A</v>
      </c>
      <c r="AT5" s="159" t="e">
        <f>VLOOKUP('データ集計用 (変更)'!$A$1,管理シート!$A$2:$DJ$200,46,FALSE)</f>
        <v>#N/A</v>
      </c>
      <c r="AU5" s="159" t="e">
        <f>VLOOKUP('データ集計用 (変更)'!$A$1,管理シート!$A$2:$DJ$200,47,FALSE)</f>
        <v>#N/A</v>
      </c>
      <c r="AV5" s="159" t="e">
        <f>VLOOKUP('データ集計用 (変更)'!$A$1,管理シート!$A$2:$DJ$200,48,FALSE)</f>
        <v>#N/A</v>
      </c>
      <c r="AW5" s="159" t="e">
        <f>VLOOKUP('データ集計用 (変更)'!$A$1,管理シート!$A$2:$DJ$200,49,FALSE)</f>
        <v>#N/A</v>
      </c>
      <c r="AX5" s="159" t="e">
        <f>VLOOKUP('データ集計用 (変更)'!$A$1,管理シート!$A$2:$DJ$200,50,FALSE)</f>
        <v>#N/A</v>
      </c>
      <c r="AY5" s="159" t="e">
        <f>VLOOKUP('データ集計用 (変更)'!$A$1,管理シート!$A$2:$DJ$200,51,FALSE)</f>
        <v>#N/A</v>
      </c>
      <c r="AZ5" s="159" t="e">
        <f>VLOOKUP('データ集計用 (変更)'!$A$1,管理シート!$A$2:$DJ$200,52,FALSE)</f>
        <v>#N/A</v>
      </c>
      <c r="BA5" s="159" t="e">
        <f>VLOOKUP('データ集計用 (変更)'!$A$1,管理シート!$A$2:$DJ$200,53,FALSE)</f>
        <v>#N/A</v>
      </c>
      <c r="BB5" s="159" t="e">
        <f>VLOOKUP('データ集計用 (変更)'!$A$1,管理シート!$A$2:$DJ$200,54,FALSE)</f>
        <v>#N/A</v>
      </c>
      <c r="BC5" s="159" t="e">
        <f>VLOOKUP('データ集計用 (変更)'!$A$1,管理シート!$A$2:$DJ$200,55,FALSE)</f>
        <v>#N/A</v>
      </c>
      <c r="BD5" s="159" t="e">
        <f>VLOOKUP('データ集計用 (変更)'!$A$1,管理シート!$A$2:$DJ$200,56,FALSE)</f>
        <v>#N/A</v>
      </c>
      <c r="BE5" s="159" t="e">
        <f>VLOOKUP('データ集計用 (変更)'!$A$1,管理シート!$A$2:$DJ$200,57,FALSE)</f>
        <v>#N/A</v>
      </c>
      <c r="BF5" s="159" t="e">
        <f>VLOOKUP('データ集計用 (変更)'!$A$1,管理シート!$A$2:$DJ$200,58,FALSE)</f>
        <v>#N/A</v>
      </c>
      <c r="BG5" s="159" t="e">
        <f>VLOOKUP('データ集計用 (変更)'!$A$1,管理シート!$A$2:$DJ$200,59,FALSE)</f>
        <v>#N/A</v>
      </c>
      <c r="BH5" s="159" t="e">
        <f>VLOOKUP('データ集計用 (変更)'!$A$1,管理シート!$A$2:$DJ$200,60,FALSE)</f>
        <v>#N/A</v>
      </c>
      <c r="BI5" s="159" t="e">
        <f>VLOOKUP('データ集計用 (変更)'!$A$1,管理シート!$A$2:$DJ$200,61,FALSE)</f>
        <v>#N/A</v>
      </c>
      <c r="BJ5" s="159" t="e">
        <f>VLOOKUP('データ集計用 (変更)'!$A$1,管理シート!$A$2:$DJ$200,62,FALSE)</f>
        <v>#N/A</v>
      </c>
      <c r="BK5" s="159" t="e">
        <f>VLOOKUP('データ集計用 (変更)'!$A$1,管理シート!$A$2:$DJ$200,63,FALSE)</f>
        <v>#N/A</v>
      </c>
      <c r="BL5" s="160" t="e">
        <f>VLOOKUP('データ集計用 (変更)'!$A$1,管理シート!$A$2:$DJ$200,64,FALSE)</f>
        <v>#N/A</v>
      </c>
      <c r="BM5" s="159" t="e">
        <f>VLOOKUP('データ集計用 (変更)'!$A$1,管理シート!$A$2:$DJ$200,65,FALSE)</f>
        <v>#N/A</v>
      </c>
      <c r="BN5" s="159" t="e">
        <f>VLOOKUP('データ集計用 (変更)'!$A$1,管理シート!$A$2:$DJ$200,66,FALSE)</f>
        <v>#N/A</v>
      </c>
      <c r="BO5" s="160" t="e">
        <f>VLOOKUP('データ集計用 (変更)'!$A$1,管理シート!$A$2:$DJ$200,67,FALSE)</f>
        <v>#N/A</v>
      </c>
      <c r="BP5" s="159" t="e">
        <f>VLOOKUP('データ集計用 (変更)'!$A$1,管理シート!$A$2:$DJ$200,68,FALSE)</f>
        <v>#N/A</v>
      </c>
      <c r="BQ5" s="159" t="e">
        <f>VLOOKUP('データ集計用 (変更)'!$A$1,管理シート!$A$2:$DJ$200,69,FALSE)</f>
        <v>#N/A</v>
      </c>
      <c r="BR5" s="159" t="e">
        <f>VLOOKUP('データ集計用 (変更)'!$A$1,管理シート!$A$2:$DJ$200,70,FALSE)</f>
        <v>#N/A</v>
      </c>
      <c r="BS5" s="159" t="e">
        <f>VLOOKUP('データ集計用 (変更)'!$A$1,管理シート!$A$2:$DJ$200,71,FALSE)</f>
        <v>#N/A</v>
      </c>
      <c r="BT5" s="159" t="e">
        <f>VLOOKUP('データ集計用 (変更)'!$A$1,管理シート!$A$2:$DJ$200,72,FALSE)</f>
        <v>#N/A</v>
      </c>
      <c r="BU5" s="159" t="e">
        <f>VLOOKUP('データ集計用 (変更)'!$A$1,管理シート!$A$2:$DJ$200,73,FALSE)</f>
        <v>#N/A</v>
      </c>
      <c r="BV5" s="159" t="e">
        <f>VLOOKUP('データ集計用 (変更)'!$A$1,管理シート!$A$2:$DJ$200,74,FALSE)</f>
        <v>#N/A</v>
      </c>
      <c r="BW5" s="159" t="e">
        <f>VLOOKUP('データ集計用 (変更)'!$A$1,管理シート!$A$2:$DJ$200,75,FALSE)</f>
        <v>#N/A</v>
      </c>
      <c r="BX5" s="159" t="e">
        <f>VLOOKUP('データ集計用 (変更)'!$A$1,管理シート!$A$2:$DJ$200,76,FALSE)</f>
        <v>#N/A</v>
      </c>
      <c r="BY5" s="159" t="e">
        <f>VLOOKUP('データ集計用 (変更)'!$A$1,管理シート!$A$2:$DJ$200,77,FALSE)</f>
        <v>#N/A</v>
      </c>
      <c r="BZ5" s="159" t="e">
        <f>VLOOKUP('データ集計用 (変更)'!$A$1,管理シート!$A$2:$DJ$200,78,FALSE)</f>
        <v>#N/A</v>
      </c>
      <c r="CA5" s="159" t="e">
        <f>VLOOKUP('データ集計用 (変更)'!$A$1,管理シート!$A$2:$DJ$200,79,FALSE)</f>
        <v>#N/A</v>
      </c>
      <c r="CB5" s="159" t="e">
        <f>VLOOKUP('データ集計用 (変更)'!$A$1,管理シート!$A$2:$DJ$200,80,FALSE)</f>
        <v>#N/A</v>
      </c>
      <c r="CC5" s="159" t="e">
        <f>VLOOKUP('データ集計用 (変更)'!$A$1,管理シート!$A$2:$DJ$200,81,FALSE)</f>
        <v>#N/A</v>
      </c>
      <c r="CD5" s="159" t="e">
        <f>VLOOKUP('データ集計用 (変更)'!$A$1,管理シート!$A$2:$DJ$200,82,FALSE)</f>
        <v>#N/A</v>
      </c>
      <c r="CE5" s="159" t="e">
        <f>VLOOKUP('データ集計用 (変更)'!$A$1,管理シート!$A$2:$DJ$200,83,FALSE)</f>
        <v>#N/A</v>
      </c>
      <c r="CF5" s="159" t="e">
        <f>VLOOKUP('データ集計用 (変更)'!$A$1,管理シート!$A$2:$DJ$200,84,FALSE)</f>
        <v>#N/A</v>
      </c>
      <c r="CG5" s="159" t="e">
        <f>VLOOKUP('データ集計用 (変更)'!$A$1,管理シート!$A$2:$DJ$200,85,FALSE)</f>
        <v>#N/A</v>
      </c>
      <c r="CH5" s="159" t="e">
        <f>VLOOKUP('データ集計用 (変更)'!$A$1,管理シート!$A$2:$DJ$200,86,FALSE)</f>
        <v>#N/A</v>
      </c>
      <c r="CI5" s="159" t="e">
        <f>VLOOKUP('データ集計用 (変更)'!$A$1,管理シート!$A$2:$DJ$200,87,FALSE)</f>
        <v>#N/A</v>
      </c>
      <c r="CJ5" s="159" t="e">
        <f>VLOOKUP('データ集計用 (変更)'!$A$1,管理シート!$A$2:$DJ$200,88,FALSE)</f>
        <v>#N/A</v>
      </c>
      <c r="CK5" s="159" t="e">
        <f>VLOOKUP('データ集計用 (変更)'!$A$1,管理シート!$A$2:$DJ$200,89,FALSE)</f>
        <v>#N/A</v>
      </c>
      <c r="CL5" s="159" t="e">
        <f>VLOOKUP('データ集計用 (変更)'!$A$1,管理シート!$A$2:$DJ$200,90,FALSE)</f>
        <v>#N/A</v>
      </c>
      <c r="CM5" s="159" t="e">
        <f>VLOOKUP('データ集計用 (変更)'!$A$1,管理シート!$A$2:$DJ$200,91,FALSE)</f>
        <v>#N/A</v>
      </c>
      <c r="CN5" s="159" t="e">
        <f>VLOOKUP('データ集計用 (変更)'!$A$1,管理シート!$A$2:$DJ$200,92,FALSE)</f>
        <v>#N/A</v>
      </c>
      <c r="CO5" s="159" t="e">
        <f>VLOOKUP('データ集計用 (変更)'!$A$1,管理シート!$A$2:$DJ$200,93,FALSE)</f>
        <v>#N/A</v>
      </c>
      <c r="CP5" s="159" t="e">
        <f>VLOOKUP('データ集計用 (変更)'!$A$1,管理シート!$A$2:$DJ$200,94,FALSE)</f>
        <v>#N/A</v>
      </c>
      <c r="CQ5" s="159" t="e">
        <f>VLOOKUP('データ集計用 (変更)'!$A$1,管理シート!$A$2:$DJ$200,95,FALSE)</f>
        <v>#N/A</v>
      </c>
      <c r="CR5" s="159" t="e">
        <f>VLOOKUP('データ集計用 (変更)'!$A$1,管理シート!$A$2:$DJ$200,96,FALSE)</f>
        <v>#N/A</v>
      </c>
      <c r="CS5" s="159" t="e">
        <f>VLOOKUP('データ集計用 (変更)'!$A$1,管理シート!$A$2:$DJ$200,97,FALSE)</f>
        <v>#N/A</v>
      </c>
      <c r="CT5" s="159" t="e">
        <f>VLOOKUP('データ集計用 (変更)'!$A$1,管理シート!$A$2:$DJ$200,98,FALSE)</f>
        <v>#N/A</v>
      </c>
      <c r="CU5" s="159" t="e">
        <f>VLOOKUP('データ集計用 (変更)'!$A$1,管理シート!$A$2:$DJ$200,99,FALSE)</f>
        <v>#N/A</v>
      </c>
      <c r="CV5" s="159" t="e">
        <f>VLOOKUP('データ集計用 (変更)'!$A$1,管理シート!$A$2:$DJ$200,100,FALSE)</f>
        <v>#N/A</v>
      </c>
      <c r="CW5" s="159" t="e">
        <f>VLOOKUP('データ集計用 (変更)'!$A$1,管理シート!$A$2:$DJ$200,101,FALSE)</f>
        <v>#N/A</v>
      </c>
      <c r="CX5" s="159" t="e">
        <f>VLOOKUP('データ集計用 (変更)'!$A$1,管理シート!$A$2:$DJ$200,102,FALSE)</f>
        <v>#N/A</v>
      </c>
      <c r="CY5" s="159" t="e">
        <f>VLOOKUP('データ集計用 (変更)'!$A$1,管理シート!$A$2:$DJ$200,103,FALSE)</f>
        <v>#N/A</v>
      </c>
      <c r="CZ5" s="159" t="e">
        <f>VLOOKUP('データ集計用 (変更)'!$A$1,管理シート!$A$2:$DJ$200,104,FALSE)</f>
        <v>#N/A</v>
      </c>
      <c r="DA5" s="159" t="e">
        <f>VLOOKUP('データ集計用 (変更)'!$A$1,管理シート!$A$2:$DJ$200,105,FALSE)</f>
        <v>#N/A</v>
      </c>
      <c r="DB5" s="159" t="e">
        <f>VLOOKUP('データ集計用 (変更)'!$A$1,管理シート!$A$2:$DJ$200,106,FALSE)</f>
        <v>#N/A</v>
      </c>
      <c r="DC5" s="159" t="e">
        <f>VLOOKUP('データ集計用 (変更)'!$A$1,管理シート!$A$2:$DJ$200,107,FALSE)</f>
        <v>#N/A</v>
      </c>
      <c r="DD5" s="159" t="e">
        <f>VLOOKUP('データ集計用 (変更)'!$A$1,管理シート!$A$2:$DJ$200,108,FALSE)</f>
        <v>#N/A</v>
      </c>
      <c r="DE5" s="159" t="e">
        <f>VLOOKUP('データ集計用 (変更)'!$A$1,管理シート!$A$2:$DJ$200,109,FALSE)</f>
        <v>#N/A</v>
      </c>
      <c r="DF5" s="159" t="e">
        <f>VLOOKUP('データ集計用 (変更)'!$A$1,管理シート!$A$2:$DJ$200,110,FALSE)</f>
        <v>#N/A</v>
      </c>
      <c r="DG5" s="159" t="e">
        <f>VLOOKUP('データ集計用 (変更)'!$A$1,管理シート!$A$2:$DJ$200,111,FALSE)</f>
        <v>#N/A</v>
      </c>
      <c r="DH5" s="159" t="e">
        <f>VLOOKUP('データ集計用 (変更)'!$A$1,管理シート!$A$2:$DJ$200,112,FALSE)</f>
        <v>#N/A</v>
      </c>
      <c r="DI5" s="159" t="e">
        <f>VLOOKUP('データ集計用 (変更)'!$A$1,管理シート!$A$2:$DJ$200,113,FALSE)</f>
        <v>#N/A</v>
      </c>
    </row>
    <row r="6" spans="1:113" ht="19.2" customHeight="1" x14ac:dyDescent="0.45">
      <c r="A6" s="16" t="s">
        <v>352</v>
      </c>
      <c r="B6" s="16" t="str">
        <f>IF(B4=0,B5,B4)</f>
        <v/>
      </c>
      <c r="C6" s="16" t="str">
        <f>IF(C4=0,C5,C4)</f>
        <v/>
      </c>
      <c r="D6" s="16" t="e">
        <f>IF(D4="町",D5,D4)</f>
        <v>#N/A</v>
      </c>
      <c r="E6" s="16" t="str">
        <f t="shared" ref="E6:BN6" si="0">IF(E4=0,E5,E4)</f>
        <v>変更</v>
      </c>
      <c r="F6" s="158" t="str">
        <f>IF(F4=0,F5,F4)</f>
        <v/>
      </c>
      <c r="G6" s="158" t="str">
        <f>IF(G4=0,G5,G4)</f>
        <v/>
      </c>
      <c r="H6" s="16" t="e">
        <f>IF(H4="//",H5,H4)</f>
        <v>#N/A</v>
      </c>
      <c r="I6" s="16" t="str">
        <f t="shared" si="0"/>
        <v/>
      </c>
      <c r="J6" s="16" t="str">
        <f t="shared" si="0"/>
        <v/>
      </c>
      <c r="K6" s="16" t="str">
        <f t="shared" si="0"/>
        <v/>
      </c>
      <c r="L6" s="16" t="str">
        <f t="shared" si="0"/>
        <v/>
      </c>
      <c r="M6" s="16" t="str">
        <f t="shared" si="0"/>
        <v/>
      </c>
      <c r="N6" s="16" t="str">
        <f t="shared" si="0"/>
        <v/>
      </c>
      <c r="O6" s="16" t="str">
        <f t="shared" si="0"/>
        <v/>
      </c>
      <c r="P6" s="16" t="str">
        <f t="shared" si="0"/>
        <v/>
      </c>
      <c r="Q6" s="16" t="str">
        <f t="shared" si="0"/>
        <v/>
      </c>
      <c r="R6" s="16" t="str">
        <f t="shared" si="0"/>
        <v/>
      </c>
      <c r="S6" s="16" t="str">
        <f t="shared" si="0"/>
        <v/>
      </c>
      <c r="T6" s="16" t="str">
        <f t="shared" si="0"/>
        <v/>
      </c>
      <c r="U6" s="16" t="str">
        <f t="shared" si="0"/>
        <v/>
      </c>
      <c r="V6" s="16" t="str">
        <f t="shared" si="0"/>
        <v/>
      </c>
      <c r="W6" s="16" t="str">
        <f t="shared" si="0"/>
        <v/>
      </c>
      <c r="X6" s="16" t="str">
        <f t="shared" si="0"/>
        <v/>
      </c>
      <c r="Y6" s="16" t="str">
        <f t="shared" si="0"/>
        <v/>
      </c>
      <c r="Z6" s="16" t="str">
        <f t="shared" si="0"/>
        <v/>
      </c>
      <c r="AA6" s="16" t="str">
        <f t="shared" si="0"/>
        <v/>
      </c>
      <c r="AB6" s="16" t="str">
        <f t="shared" si="0"/>
        <v/>
      </c>
      <c r="AC6" s="16" t="str">
        <f t="shared" si="0"/>
        <v/>
      </c>
      <c r="AD6" s="16" t="str">
        <f t="shared" si="0"/>
        <v/>
      </c>
      <c r="AE6" s="16" t="str">
        <f t="shared" si="0"/>
        <v/>
      </c>
      <c r="AF6" s="16" t="str">
        <f t="shared" si="0"/>
        <v/>
      </c>
      <c r="AG6" s="16" t="str">
        <f t="shared" si="0"/>
        <v/>
      </c>
      <c r="AH6" s="16" t="str">
        <f t="shared" si="0"/>
        <v/>
      </c>
      <c r="AI6" s="16" t="str">
        <f t="shared" si="0"/>
        <v/>
      </c>
      <c r="AJ6" s="16" t="str">
        <f t="shared" si="0"/>
        <v/>
      </c>
      <c r="AK6" s="16" t="str">
        <f t="shared" si="0"/>
        <v/>
      </c>
      <c r="AL6" s="16" t="str">
        <f t="shared" si="0"/>
        <v/>
      </c>
      <c r="AM6" s="16" t="str">
        <f t="shared" si="0"/>
        <v/>
      </c>
      <c r="AN6" s="16" t="str">
        <f t="shared" si="0"/>
        <v/>
      </c>
      <c r="AO6" s="16" t="str">
        <f t="shared" si="0"/>
        <v/>
      </c>
      <c r="AP6" s="16" t="str">
        <f t="shared" si="0"/>
        <v/>
      </c>
      <c r="AQ6" s="16" t="str">
        <f t="shared" si="0"/>
        <v/>
      </c>
      <c r="AR6" s="16" t="str">
        <f t="shared" si="0"/>
        <v/>
      </c>
      <c r="AS6" s="16" t="str">
        <f t="shared" si="0"/>
        <v/>
      </c>
      <c r="AT6" s="16" t="str">
        <f t="shared" si="0"/>
        <v/>
      </c>
      <c r="AU6" s="16" t="str">
        <f t="shared" si="0"/>
        <v/>
      </c>
      <c r="AV6" s="16" t="str">
        <f t="shared" si="0"/>
        <v/>
      </c>
      <c r="AW6" s="16" t="str">
        <f t="shared" si="0"/>
        <v/>
      </c>
      <c r="AX6" s="16" t="str">
        <f t="shared" si="0"/>
        <v/>
      </c>
      <c r="AY6" s="16" t="str">
        <f t="shared" si="0"/>
        <v/>
      </c>
      <c r="AZ6" s="16" t="str">
        <f t="shared" si="0"/>
        <v/>
      </c>
      <c r="BA6" s="16" t="str">
        <f t="shared" si="0"/>
        <v/>
      </c>
      <c r="BB6" s="16" t="str">
        <f t="shared" si="0"/>
        <v/>
      </c>
      <c r="BC6" s="16" t="str">
        <f t="shared" si="0"/>
        <v/>
      </c>
      <c r="BD6" s="16" t="str">
        <f t="shared" si="0"/>
        <v/>
      </c>
      <c r="BE6" s="16" t="str">
        <f t="shared" si="0"/>
        <v/>
      </c>
      <c r="BF6" s="16" t="str">
        <f t="shared" si="0"/>
        <v/>
      </c>
      <c r="BG6" s="16" t="str">
        <f t="shared" si="0"/>
        <v/>
      </c>
      <c r="BH6" s="16" t="str">
        <f t="shared" si="0"/>
        <v/>
      </c>
      <c r="BI6" s="16" t="str">
        <f t="shared" si="0"/>
        <v/>
      </c>
      <c r="BJ6" s="16" t="str">
        <f t="shared" si="0"/>
        <v/>
      </c>
      <c r="BK6" s="16" t="str">
        <f t="shared" si="0"/>
        <v/>
      </c>
      <c r="BL6" s="158" t="str">
        <f t="shared" si="0"/>
        <v/>
      </c>
      <c r="BM6" s="16" t="str">
        <f t="shared" si="0"/>
        <v/>
      </c>
      <c r="BN6" s="16" t="str">
        <f t="shared" si="0"/>
        <v/>
      </c>
      <c r="BO6" s="158" t="str">
        <f t="shared" ref="BO6:DI6" si="1">IF(BO4=0,BO5,BO4)</f>
        <v/>
      </c>
      <c r="BP6" s="16" t="str">
        <f t="shared" si="1"/>
        <v/>
      </c>
      <c r="BQ6" s="16" t="str">
        <f t="shared" si="1"/>
        <v/>
      </c>
      <c r="BR6" s="16" t="str">
        <f t="shared" si="1"/>
        <v/>
      </c>
      <c r="BS6" s="16" t="str">
        <f t="shared" si="1"/>
        <v/>
      </c>
      <c r="BT6" s="16" t="str">
        <f t="shared" si="1"/>
        <v/>
      </c>
      <c r="BU6" s="16" t="str">
        <f t="shared" si="1"/>
        <v/>
      </c>
      <c r="BV6" s="16" t="str">
        <f t="shared" si="1"/>
        <v/>
      </c>
      <c r="BW6" s="16" t="str">
        <f>IF(BW4=0,BW5,BW4)</f>
        <v/>
      </c>
      <c r="BX6" s="16" t="str">
        <f t="shared" si="1"/>
        <v/>
      </c>
      <c r="BY6" s="16" t="str">
        <f t="shared" si="1"/>
        <v/>
      </c>
      <c r="BZ6" s="16" t="str">
        <f t="shared" si="1"/>
        <v/>
      </c>
      <c r="CA6" s="16" t="str">
        <f t="shared" si="1"/>
        <v/>
      </c>
      <c r="CB6" s="16" t="str">
        <f t="shared" si="1"/>
        <v/>
      </c>
      <c r="CC6" s="16" t="str">
        <f t="shared" si="1"/>
        <v/>
      </c>
      <c r="CD6" s="16" t="str">
        <f t="shared" si="1"/>
        <v/>
      </c>
      <c r="CE6" s="16" t="str">
        <f t="shared" si="1"/>
        <v/>
      </c>
      <c r="CF6" s="16" t="str">
        <f t="shared" si="1"/>
        <v/>
      </c>
      <c r="CG6" s="16" t="str">
        <f t="shared" si="1"/>
        <v/>
      </c>
      <c r="CH6" s="16" t="str">
        <f t="shared" si="1"/>
        <v/>
      </c>
      <c r="CI6" s="16" t="str">
        <f t="shared" si="1"/>
        <v/>
      </c>
      <c r="CJ6" s="16" t="str">
        <f t="shared" si="1"/>
        <v/>
      </c>
      <c r="CK6" s="16" t="str">
        <f t="shared" si="1"/>
        <v/>
      </c>
      <c r="CL6" s="16" t="str">
        <f t="shared" si="1"/>
        <v/>
      </c>
      <c r="CM6" s="16" t="str">
        <f t="shared" si="1"/>
        <v/>
      </c>
      <c r="CN6" s="16" t="str">
        <f t="shared" si="1"/>
        <v/>
      </c>
      <c r="CO6" s="16" t="str">
        <f t="shared" si="1"/>
        <v/>
      </c>
      <c r="CP6" s="16" t="str">
        <f t="shared" si="1"/>
        <v/>
      </c>
      <c r="CQ6" s="16" t="str">
        <f t="shared" si="1"/>
        <v/>
      </c>
      <c r="CR6" s="16" t="str">
        <f t="shared" si="1"/>
        <v/>
      </c>
      <c r="CS6" s="16" t="str">
        <f t="shared" si="1"/>
        <v/>
      </c>
      <c r="CT6" s="16" t="str">
        <f t="shared" si="1"/>
        <v/>
      </c>
      <c r="CU6" s="16" t="str">
        <f t="shared" si="1"/>
        <v/>
      </c>
      <c r="CV6" s="16" t="str">
        <f t="shared" si="1"/>
        <v/>
      </c>
      <c r="CW6" s="16" t="str">
        <f t="shared" si="1"/>
        <v/>
      </c>
      <c r="CX6" s="16" t="str">
        <f>IF(CX4=0,CX5,CX4)</f>
        <v/>
      </c>
      <c r="CY6" s="159" t="e">
        <f>IF(CY4="",CY5,CY4)</f>
        <v>#N/A</v>
      </c>
      <c r="CZ6" s="16" t="str">
        <f t="shared" si="1"/>
        <v/>
      </c>
      <c r="DA6" s="16" t="str">
        <f t="shared" si="1"/>
        <v/>
      </c>
      <c r="DB6" s="16" t="str">
        <f t="shared" si="1"/>
        <v/>
      </c>
      <c r="DC6" s="16" t="str">
        <f t="shared" si="1"/>
        <v/>
      </c>
      <c r="DD6" s="16" t="str">
        <f t="shared" si="1"/>
        <v/>
      </c>
      <c r="DE6" s="16" t="str">
        <f t="shared" si="1"/>
        <v/>
      </c>
      <c r="DF6" s="16" t="str">
        <f t="shared" si="1"/>
        <v/>
      </c>
      <c r="DG6" s="16" t="str">
        <f t="shared" si="1"/>
        <v/>
      </c>
      <c r="DH6" s="16" t="str">
        <f t="shared" si="1"/>
        <v/>
      </c>
      <c r="DI6" s="16" t="str">
        <f t="shared" si="1"/>
        <v/>
      </c>
    </row>
    <row r="8" spans="1:113" hidden="1" x14ac:dyDescent="0.45">
      <c r="B8" s="16" t="str">
        <f>TEXT(B4,"G")</f>
        <v/>
      </c>
      <c r="C8" s="16" t="str">
        <f t="shared" ref="C8:BM8" si="2">TEXT(C4,"G")</f>
        <v/>
      </c>
      <c r="D8" s="16" t="str">
        <f t="shared" si="2"/>
        <v>町</v>
      </c>
      <c r="E8" s="16" t="str">
        <f t="shared" si="2"/>
        <v>変更</v>
      </c>
      <c r="F8" s="16" t="str">
        <f t="shared" si="2"/>
        <v/>
      </c>
      <c r="G8" s="16" t="str">
        <f t="shared" si="2"/>
        <v/>
      </c>
      <c r="H8" s="16" t="str">
        <f t="shared" si="2"/>
        <v>//</v>
      </c>
      <c r="I8" s="16" t="str">
        <f t="shared" si="2"/>
        <v/>
      </c>
      <c r="J8" s="16" t="str">
        <f t="shared" si="2"/>
        <v/>
      </c>
      <c r="K8" s="16" t="str">
        <f t="shared" si="2"/>
        <v/>
      </c>
      <c r="L8" s="16" t="str">
        <f t="shared" si="2"/>
        <v/>
      </c>
      <c r="M8" s="16" t="str">
        <f t="shared" si="2"/>
        <v/>
      </c>
      <c r="N8" s="16" t="str">
        <f t="shared" si="2"/>
        <v/>
      </c>
      <c r="O8" s="16" t="str">
        <f t="shared" si="2"/>
        <v/>
      </c>
      <c r="P8" s="16" t="str">
        <f t="shared" si="2"/>
        <v/>
      </c>
      <c r="Q8" s="16" t="str">
        <f t="shared" si="2"/>
        <v/>
      </c>
      <c r="R8" s="16" t="str">
        <f t="shared" si="2"/>
        <v/>
      </c>
      <c r="S8" s="16" t="str">
        <f t="shared" si="2"/>
        <v/>
      </c>
      <c r="T8" s="16" t="str">
        <f t="shared" si="2"/>
        <v/>
      </c>
      <c r="U8" s="16" t="str">
        <f t="shared" si="2"/>
        <v/>
      </c>
      <c r="V8" s="16" t="str">
        <f t="shared" si="2"/>
        <v/>
      </c>
      <c r="W8" s="16" t="str">
        <f t="shared" si="2"/>
        <v/>
      </c>
      <c r="X8" s="16" t="str">
        <f t="shared" si="2"/>
        <v/>
      </c>
      <c r="Y8" s="16" t="str">
        <f t="shared" si="2"/>
        <v/>
      </c>
      <c r="Z8" s="16" t="str">
        <f t="shared" si="2"/>
        <v/>
      </c>
      <c r="AA8" s="16" t="str">
        <f t="shared" si="2"/>
        <v/>
      </c>
      <c r="AB8" s="16" t="str">
        <f t="shared" si="2"/>
        <v/>
      </c>
      <c r="AC8" s="16" t="str">
        <f t="shared" si="2"/>
        <v/>
      </c>
      <c r="AD8" s="16" t="str">
        <f t="shared" si="2"/>
        <v/>
      </c>
      <c r="AE8" s="16" t="str">
        <f t="shared" si="2"/>
        <v/>
      </c>
      <c r="AF8" s="16" t="str">
        <f t="shared" si="2"/>
        <v/>
      </c>
      <c r="AG8" s="16" t="str">
        <f t="shared" si="2"/>
        <v/>
      </c>
      <c r="AH8" s="16" t="str">
        <f t="shared" si="2"/>
        <v/>
      </c>
      <c r="AI8" s="16" t="str">
        <f t="shared" si="2"/>
        <v/>
      </c>
      <c r="AJ8" s="16" t="str">
        <f t="shared" si="2"/>
        <v/>
      </c>
      <c r="AK8" s="16" t="str">
        <f t="shared" si="2"/>
        <v/>
      </c>
      <c r="AL8" s="16" t="str">
        <f t="shared" si="2"/>
        <v/>
      </c>
      <c r="AM8" s="16" t="str">
        <f t="shared" si="2"/>
        <v/>
      </c>
      <c r="AN8" s="16" t="str">
        <f t="shared" si="2"/>
        <v/>
      </c>
      <c r="AO8" s="16" t="str">
        <f t="shared" si="2"/>
        <v/>
      </c>
      <c r="AP8" s="16" t="str">
        <f t="shared" si="2"/>
        <v/>
      </c>
      <c r="AQ8" s="16" t="str">
        <f t="shared" si="2"/>
        <v/>
      </c>
      <c r="AR8" s="16" t="str">
        <f t="shared" si="2"/>
        <v/>
      </c>
      <c r="AS8" s="16" t="str">
        <f t="shared" si="2"/>
        <v/>
      </c>
      <c r="AT8" s="16" t="str">
        <f t="shared" si="2"/>
        <v/>
      </c>
      <c r="AU8" s="16" t="str">
        <f t="shared" si="2"/>
        <v/>
      </c>
      <c r="AV8" s="16" t="str">
        <f t="shared" si="2"/>
        <v/>
      </c>
      <c r="AW8" s="16" t="str">
        <f t="shared" si="2"/>
        <v/>
      </c>
      <c r="AX8" s="16" t="str">
        <f t="shared" si="2"/>
        <v/>
      </c>
      <c r="AY8" s="16" t="str">
        <f t="shared" si="2"/>
        <v/>
      </c>
      <c r="AZ8" s="16" t="str">
        <f t="shared" si="2"/>
        <v/>
      </c>
      <c r="BA8" s="16" t="str">
        <f t="shared" si="2"/>
        <v/>
      </c>
      <c r="BB8" s="16" t="str">
        <f t="shared" si="2"/>
        <v/>
      </c>
      <c r="BC8" s="16" t="str">
        <f t="shared" si="2"/>
        <v/>
      </c>
      <c r="BD8" s="16" t="str">
        <f t="shared" si="2"/>
        <v/>
      </c>
      <c r="BE8" s="16" t="str">
        <f t="shared" si="2"/>
        <v/>
      </c>
      <c r="BF8" s="16" t="str">
        <f t="shared" si="2"/>
        <v/>
      </c>
      <c r="BG8" s="16" t="str">
        <f t="shared" si="2"/>
        <v/>
      </c>
      <c r="BH8" s="16" t="str">
        <f t="shared" si="2"/>
        <v/>
      </c>
      <c r="BI8" s="16" t="str">
        <f t="shared" si="2"/>
        <v/>
      </c>
      <c r="BJ8" s="16" t="str">
        <f t="shared" si="2"/>
        <v/>
      </c>
      <c r="BK8" s="16" t="str">
        <f t="shared" si="2"/>
        <v/>
      </c>
      <c r="BL8" s="16" t="str">
        <f t="shared" si="2"/>
        <v/>
      </c>
      <c r="BM8" s="16" t="str">
        <f t="shared" si="2"/>
        <v/>
      </c>
      <c r="BN8" s="16" t="str">
        <f t="shared" ref="BN8:DI8" si="3">TEXT(BN4,"G")</f>
        <v/>
      </c>
      <c r="BO8" s="16" t="str">
        <f t="shared" si="3"/>
        <v/>
      </c>
      <c r="BP8" s="16" t="str">
        <f t="shared" si="3"/>
        <v/>
      </c>
      <c r="BQ8" s="16" t="str">
        <f t="shared" si="3"/>
        <v/>
      </c>
      <c r="BR8" s="16" t="str">
        <f t="shared" si="3"/>
        <v/>
      </c>
      <c r="BS8" s="16" t="str">
        <f t="shared" si="3"/>
        <v/>
      </c>
      <c r="BT8" s="16" t="str">
        <f t="shared" si="3"/>
        <v/>
      </c>
      <c r="BU8" s="16" t="str">
        <f t="shared" si="3"/>
        <v/>
      </c>
      <c r="BV8" s="16" t="str">
        <f t="shared" si="3"/>
        <v/>
      </c>
      <c r="BW8" s="16" t="str">
        <f t="shared" si="3"/>
        <v/>
      </c>
      <c r="BX8" s="16" t="str">
        <f t="shared" si="3"/>
        <v/>
      </c>
      <c r="BY8" s="16" t="str">
        <f t="shared" si="3"/>
        <v/>
      </c>
      <c r="BZ8" s="16" t="str">
        <f t="shared" si="3"/>
        <v/>
      </c>
      <c r="CA8" s="16" t="str">
        <f t="shared" si="3"/>
        <v/>
      </c>
      <c r="CB8" s="16" t="str">
        <f t="shared" si="3"/>
        <v/>
      </c>
      <c r="CC8" s="16" t="str">
        <f t="shared" si="3"/>
        <v/>
      </c>
      <c r="CD8" s="16" t="str">
        <f t="shared" si="3"/>
        <v/>
      </c>
      <c r="CE8" s="16" t="str">
        <f t="shared" si="3"/>
        <v/>
      </c>
      <c r="CF8" s="16" t="str">
        <f t="shared" si="3"/>
        <v/>
      </c>
      <c r="CG8" s="16" t="str">
        <f t="shared" si="3"/>
        <v/>
      </c>
      <c r="CH8" s="16" t="str">
        <f t="shared" si="3"/>
        <v/>
      </c>
      <c r="CI8" s="16" t="str">
        <f t="shared" si="3"/>
        <v/>
      </c>
      <c r="CJ8" s="16" t="str">
        <f t="shared" si="3"/>
        <v/>
      </c>
      <c r="CK8" s="16" t="str">
        <f t="shared" si="3"/>
        <v/>
      </c>
      <c r="CL8" s="16" t="str">
        <f t="shared" si="3"/>
        <v/>
      </c>
      <c r="CM8" s="16" t="str">
        <f t="shared" si="3"/>
        <v/>
      </c>
      <c r="CN8" s="16" t="str">
        <f t="shared" si="3"/>
        <v/>
      </c>
      <c r="CO8" s="16" t="str">
        <f t="shared" si="3"/>
        <v/>
      </c>
      <c r="CP8" s="16" t="str">
        <f t="shared" si="3"/>
        <v/>
      </c>
      <c r="CQ8" s="16" t="str">
        <f t="shared" si="3"/>
        <v/>
      </c>
      <c r="CR8" s="16" t="str">
        <f t="shared" si="3"/>
        <v/>
      </c>
      <c r="CS8" s="16" t="str">
        <f t="shared" si="3"/>
        <v/>
      </c>
      <c r="CT8" s="16" t="str">
        <f t="shared" si="3"/>
        <v/>
      </c>
      <c r="CU8" s="16" t="str">
        <f t="shared" si="3"/>
        <v/>
      </c>
      <c r="CV8" s="16" t="str">
        <f t="shared" si="3"/>
        <v/>
      </c>
      <c r="CW8" s="16" t="str">
        <f t="shared" si="3"/>
        <v/>
      </c>
      <c r="CX8" s="16" t="str">
        <f t="shared" si="3"/>
        <v/>
      </c>
      <c r="CY8" s="16" t="str">
        <f t="shared" si="3"/>
        <v/>
      </c>
      <c r="CZ8" s="16" t="str">
        <f t="shared" si="3"/>
        <v/>
      </c>
      <c r="DA8" s="16" t="str">
        <f t="shared" si="3"/>
        <v/>
      </c>
      <c r="DB8" s="16" t="str">
        <f t="shared" si="3"/>
        <v/>
      </c>
      <c r="DC8" s="16" t="str">
        <f t="shared" si="3"/>
        <v/>
      </c>
      <c r="DD8" s="16" t="str">
        <f t="shared" si="3"/>
        <v/>
      </c>
      <c r="DE8" s="16" t="str">
        <f t="shared" si="3"/>
        <v/>
      </c>
      <c r="DF8" s="16" t="str">
        <f t="shared" si="3"/>
        <v/>
      </c>
      <c r="DG8" s="16" t="str">
        <f t="shared" si="3"/>
        <v/>
      </c>
      <c r="DH8" s="16" t="str">
        <f t="shared" si="3"/>
        <v/>
      </c>
      <c r="DI8" s="16" t="str">
        <f t="shared" si="3"/>
        <v/>
      </c>
    </row>
  </sheetData>
  <sheetProtection selectLockedCells="1" selectUnlockedCells="1"/>
  <phoneticPr fontId="25"/>
  <pageMargins left="0.51181102362204722" right="0.51181102362204722" top="0.55118110236220474" bottom="0.55118110236220474" header="0.31496062992125984" footer="0.31496062992125984"/>
  <pageSetup paperSize="9" scale="40" orientation="landscape" r:id="rId1"/>
  <colBreaks count="2" manualBreakCount="2">
    <brk id="36" max="1048575" man="1"/>
    <brk id="7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1"/>
  </sheetPr>
  <dimension ref="A1:DJ6"/>
  <sheetViews>
    <sheetView view="pageBreakPreview" zoomScaleNormal="115" zoomScaleSheetLayoutView="100" workbookViewId="0">
      <pane xSplit="4" ySplit="2" topLeftCell="E3" activePane="bottomRight" state="frozen"/>
      <selection pane="topRight" activeCell="E1" sqref="E1"/>
      <selection pane="bottomLeft" activeCell="A2" sqref="A2"/>
      <selection pane="bottomRight" activeCell="B5" sqref="B5"/>
    </sheetView>
  </sheetViews>
  <sheetFormatPr defaultColWidth="10.59765625" defaultRowHeight="10.8" x14ac:dyDescent="0.45"/>
  <cols>
    <col min="1" max="1" width="10.59765625" style="16" customWidth="1"/>
    <col min="2" max="2" width="20.59765625" style="16" customWidth="1"/>
    <col min="3" max="3" width="10.59765625" style="16" customWidth="1"/>
    <col min="4" max="4" width="20.59765625" style="16" customWidth="1"/>
    <col min="5" max="8" width="10.59765625" style="16" customWidth="1"/>
    <col min="9" max="11" width="5.59765625" style="16" customWidth="1"/>
    <col min="12" max="12" width="10.59765625" style="16" customWidth="1"/>
    <col min="13" max="19" width="20.59765625" style="16" customWidth="1"/>
    <col min="20" max="24" width="5.59765625" style="16" customWidth="1"/>
    <col min="25" max="29" width="10.59765625" style="16" customWidth="1"/>
    <col min="30" max="31" width="5.59765625" style="16" customWidth="1"/>
    <col min="32" max="35" width="10.59765625" style="16" customWidth="1"/>
    <col min="36" max="43" width="5.59765625" style="16" customWidth="1"/>
    <col min="44" max="44" width="10.59765625" style="16" customWidth="1"/>
    <col min="45" max="48" width="5.59765625" style="16" customWidth="1"/>
    <col min="49" max="51" width="10.59765625" style="16" customWidth="1"/>
    <col min="52" max="53" width="5.59765625" style="16" customWidth="1"/>
    <col min="54" max="55" width="10.59765625" style="16" customWidth="1"/>
    <col min="56" max="63" width="5.59765625" style="16" customWidth="1"/>
    <col min="64" max="65" width="10.59765625" style="16" customWidth="1"/>
    <col min="66" max="66" width="5.59765625" style="16" customWidth="1"/>
    <col min="67" max="67" width="10.59765625" style="16" customWidth="1"/>
    <col min="68" max="68" width="5.59765625" style="16" customWidth="1"/>
    <col min="69" max="69" width="10.59765625" style="16" customWidth="1"/>
    <col min="70" max="74" width="20.59765625" style="16" customWidth="1"/>
    <col min="75" max="80" width="5.59765625" style="16" customWidth="1"/>
    <col min="81" max="81" width="10.59765625" style="16" customWidth="1"/>
    <col min="82" max="87" width="5.59765625" style="16" customWidth="1"/>
    <col min="88" max="88" width="10.59765625" style="16" customWidth="1"/>
    <col min="89" max="94" width="5.59765625" style="16" customWidth="1"/>
    <col min="95" max="95" width="20.59765625" style="16" customWidth="1"/>
    <col min="96" max="103" width="5.59765625" style="16" customWidth="1"/>
    <col min="104" max="104" width="10.59765625" style="16" customWidth="1"/>
    <col min="105" max="111" width="5.59765625" style="16" customWidth="1"/>
    <col min="112" max="112" width="20.59765625" style="16" customWidth="1"/>
    <col min="113" max="114" width="5.59765625" style="16" customWidth="1"/>
    <col min="115" max="115" width="10.59765625" style="16" customWidth="1"/>
    <col min="116" max="16384" width="10.59765625" style="16"/>
  </cols>
  <sheetData>
    <row r="1" spans="1:114" ht="21.6" customHeight="1" x14ac:dyDescent="0.45">
      <c r="A1" s="164"/>
    </row>
    <row r="2" spans="1:114" s="13" customFormat="1" ht="30" customHeight="1" x14ac:dyDescent="0.45">
      <c r="A2" s="10" t="s">
        <v>141</v>
      </c>
      <c r="B2" s="10" t="s">
        <v>15</v>
      </c>
      <c r="C2" s="10" t="s">
        <v>16</v>
      </c>
      <c r="D2" s="10" t="s">
        <v>200</v>
      </c>
      <c r="E2" s="10" t="s">
        <v>152</v>
      </c>
      <c r="F2" s="10" t="s">
        <v>147</v>
      </c>
      <c r="G2" s="10" t="s">
        <v>148</v>
      </c>
      <c r="H2" s="10" t="s">
        <v>146</v>
      </c>
      <c r="I2" s="10" t="s">
        <v>36</v>
      </c>
      <c r="J2" s="10" t="s">
        <v>118</v>
      </c>
      <c r="K2" s="10" t="s">
        <v>90</v>
      </c>
      <c r="L2" s="9" t="s">
        <v>201</v>
      </c>
      <c r="M2" s="10" t="s">
        <v>202</v>
      </c>
      <c r="N2" s="10" t="s">
        <v>203</v>
      </c>
      <c r="O2" s="10" t="s">
        <v>204</v>
      </c>
      <c r="P2" s="10" t="s">
        <v>205</v>
      </c>
      <c r="Q2" s="10" t="s">
        <v>206</v>
      </c>
      <c r="R2" s="10" t="s">
        <v>207</v>
      </c>
      <c r="S2" s="10" t="s">
        <v>140</v>
      </c>
      <c r="T2" s="10" t="s">
        <v>109</v>
      </c>
      <c r="U2" s="10" t="s">
        <v>159</v>
      </c>
      <c r="V2" s="10" t="s">
        <v>18</v>
      </c>
      <c r="W2" s="10" t="s">
        <v>19</v>
      </c>
      <c r="X2" s="10" t="s">
        <v>20</v>
      </c>
      <c r="Y2" s="10" t="s">
        <v>110</v>
      </c>
      <c r="Z2" s="10" t="s">
        <v>111</v>
      </c>
      <c r="AA2" s="10" t="s">
        <v>112</v>
      </c>
      <c r="AB2" s="10" t="s">
        <v>113</v>
      </c>
      <c r="AC2" s="11" t="s">
        <v>151</v>
      </c>
      <c r="AD2" s="10" t="s">
        <v>114</v>
      </c>
      <c r="AE2" s="10" t="s">
        <v>115</v>
      </c>
      <c r="AF2" s="10" t="s">
        <v>340</v>
      </c>
      <c r="AG2" s="10" t="s">
        <v>337</v>
      </c>
      <c r="AH2" s="10" t="s">
        <v>341</v>
      </c>
      <c r="AI2" s="10" t="s">
        <v>336</v>
      </c>
      <c r="AJ2" s="10" t="s">
        <v>171</v>
      </c>
      <c r="AK2" s="10" t="s">
        <v>172</v>
      </c>
      <c r="AL2" s="10" t="s">
        <v>136</v>
      </c>
      <c r="AM2" s="10" t="s">
        <v>138</v>
      </c>
      <c r="AN2" s="10" t="s">
        <v>137</v>
      </c>
      <c r="AO2" s="10" t="s">
        <v>20</v>
      </c>
      <c r="AP2" s="10" t="s">
        <v>173</v>
      </c>
      <c r="AQ2" s="10" t="s">
        <v>174</v>
      </c>
      <c r="AR2" s="11" t="s">
        <v>144</v>
      </c>
      <c r="AS2" s="10" t="s">
        <v>175</v>
      </c>
      <c r="AT2" s="10" t="s">
        <v>176</v>
      </c>
      <c r="AU2" s="10" t="s">
        <v>177</v>
      </c>
      <c r="AV2" s="10" t="s">
        <v>178</v>
      </c>
      <c r="AW2" s="10" t="s">
        <v>28</v>
      </c>
      <c r="AX2" s="10" t="s">
        <v>343</v>
      </c>
      <c r="AY2" s="11" t="s">
        <v>354</v>
      </c>
      <c r="AZ2" s="10" t="s">
        <v>179</v>
      </c>
      <c r="BA2" s="10" t="s">
        <v>180</v>
      </c>
      <c r="BB2" s="10" t="s">
        <v>194</v>
      </c>
      <c r="BC2" s="10" t="s">
        <v>116</v>
      </c>
      <c r="BD2" s="10" t="s">
        <v>161</v>
      </c>
      <c r="BE2" s="10" t="s">
        <v>160</v>
      </c>
      <c r="BF2" s="10" t="s">
        <v>181</v>
      </c>
      <c r="BG2" s="10" t="s">
        <v>117</v>
      </c>
      <c r="BH2" s="10" t="s">
        <v>162</v>
      </c>
      <c r="BI2" s="10" t="s">
        <v>182</v>
      </c>
      <c r="BJ2" s="10" t="s">
        <v>183</v>
      </c>
      <c r="BK2" s="10" t="s">
        <v>184</v>
      </c>
      <c r="BL2" s="10" t="s">
        <v>119</v>
      </c>
      <c r="BM2" s="10" t="s">
        <v>322</v>
      </c>
      <c r="BN2" s="10" t="s">
        <v>185</v>
      </c>
      <c r="BO2" s="10" t="s">
        <v>120</v>
      </c>
      <c r="BP2" s="10"/>
      <c r="BQ2" s="9" t="s">
        <v>208</v>
      </c>
      <c r="BR2" s="10" t="s">
        <v>209</v>
      </c>
      <c r="BS2" s="10" t="s">
        <v>210</v>
      </c>
      <c r="BT2" s="10" t="s">
        <v>211</v>
      </c>
      <c r="BU2" s="10" t="s">
        <v>212</v>
      </c>
      <c r="BV2" s="10" t="s">
        <v>213</v>
      </c>
      <c r="BW2" s="12">
        <v>0</v>
      </c>
      <c r="BX2" s="12">
        <v>0.05</v>
      </c>
      <c r="BY2" s="12">
        <v>0.1</v>
      </c>
      <c r="BZ2" s="12">
        <v>0.2</v>
      </c>
      <c r="CA2" s="12">
        <v>0.3</v>
      </c>
      <c r="CB2" s="10" t="s">
        <v>121</v>
      </c>
      <c r="CC2" s="10" t="s">
        <v>186</v>
      </c>
      <c r="CD2" s="12">
        <v>0</v>
      </c>
      <c r="CE2" s="12">
        <v>0.05</v>
      </c>
      <c r="CF2" s="12">
        <v>0.1</v>
      </c>
      <c r="CG2" s="12">
        <v>0.2</v>
      </c>
      <c r="CH2" s="12" t="s">
        <v>318</v>
      </c>
      <c r="CI2" s="10" t="s">
        <v>313</v>
      </c>
      <c r="CJ2" s="10" t="s">
        <v>187</v>
      </c>
      <c r="CK2" s="10" t="s">
        <v>163</v>
      </c>
      <c r="CL2" s="10" t="s">
        <v>164</v>
      </c>
      <c r="CM2" s="10" t="s">
        <v>165</v>
      </c>
      <c r="CN2" s="10" t="s">
        <v>195</v>
      </c>
      <c r="CO2" s="10" t="s">
        <v>126</v>
      </c>
      <c r="CP2" s="10" t="s">
        <v>38</v>
      </c>
      <c r="CQ2" s="10" t="s">
        <v>122</v>
      </c>
      <c r="CR2" s="10" t="s">
        <v>188</v>
      </c>
      <c r="CS2" s="10" t="s">
        <v>189</v>
      </c>
      <c r="CT2" s="10" t="s">
        <v>190</v>
      </c>
      <c r="CU2" s="10" t="s">
        <v>167</v>
      </c>
      <c r="CV2" s="10" t="s">
        <v>166</v>
      </c>
      <c r="CW2" s="10" t="s">
        <v>191</v>
      </c>
      <c r="CX2" s="10" t="s">
        <v>192</v>
      </c>
      <c r="CY2" s="10" t="s">
        <v>193</v>
      </c>
      <c r="CZ2" s="10" t="s">
        <v>120</v>
      </c>
      <c r="DA2" s="10" t="s">
        <v>123</v>
      </c>
      <c r="DB2" s="10" t="s">
        <v>124</v>
      </c>
      <c r="DC2" s="10" t="s">
        <v>170</v>
      </c>
      <c r="DD2" s="10" t="s">
        <v>168</v>
      </c>
      <c r="DE2" s="10" t="s">
        <v>125</v>
      </c>
      <c r="DF2" s="10" t="s">
        <v>169</v>
      </c>
      <c r="DG2" s="10" t="s">
        <v>38</v>
      </c>
      <c r="DH2" s="10" t="s">
        <v>122</v>
      </c>
      <c r="DI2" s="10" t="s">
        <v>319</v>
      </c>
      <c r="DJ2" s="10" t="s">
        <v>320</v>
      </c>
    </row>
    <row r="3" spans="1:114" s="15" customFormat="1" ht="26.4" customHeight="1" x14ac:dyDescent="0.45">
      <c r="A3" s="128" t="str">
        <f>IF('電子メール-定期'!$Y$1="","",'電子メール-定期'!$Y$1)</f>
        <v/>
      </c>
      <c r="B3" s="128" t="str">
        <f>IF('電子メール-定期'!$O$20="","",'電子メール-定期'!$O$20)</f>
        <v/>
      </c>
      <c r="C3" s="128" t="str">
        <f>IF('電子メール-定期'!$AB$20="","",'電子メール-定期'!$AB$20)</f>
        <v/>
      </c>
      <c r="D3" s="128" t="str">
        <f>'電子メール-定期'!$J$24&amp;"町"&amp;'電子メール-定期'!$O$24</f>
        <v>町</v>
      </c>
      <c r="E3" s="128" t="s">
        <v>323</v>
      </c>
      <c r="F3" s="129" t="str">
        <f>IFERROR(DATE('電子メール-定期'!$L$106,'電子メール-定期'!$Q$106,'電子メール-定期'!$T$106),"")</f>
        <v/>
      </c>
      <c r="G3" s="129" t="str">
        <f>IFERROR(DATE('電子メール-定期'!$L$107,'電子メール-定期'!$Q$107,'電子メール-定期'!$T$107),"")</f>
        <v/>
      </c>
      <c r="H3" s="129" t="str">
        <f>IFERROR('電子メール-定期'!$T$4 &amp; "/" &amp; '電子メール-定期'!$Y$4 &amp; "/" &amp; '電子メール-定期'!$AB$4,"")</f>
        <v>//</v>
      </c>
      <c r="I3" s="128" t="b">
        <v>0</v>
      </c>
      <c r="J3" s="128" t="b">
        <v>0</v>
      </c>
      <c r="K3" s="128" t="b">
        <v>0</v>
      </c>
      <c r="L3" s="128" t="str">
        <f>IF('電子メール-定期'!$M$7="","",'電子メール-定期'!$M$7)</f>
        <v/>
      </c>
      <c r="M3" s="128" t="str">
        <f>IF('電子メール-定期'!$M$8="","",'電子メール-定期'!$M$8)</f>
        <v/>
      </c>
      <c r="N3" s="128" t="str">
        <f>IF('電子メール-定期'!$M$10="","",'電子メール-定期'!$M$10)</f>
        <v/>
      </c>
      <c r="O3" s="128" t="str">
        <f>IF('電子メール-定期'!$Q$12="","",'電子メール-定期'!$Q$12)</f>
        <v/>
      </c>
      <c r="P3" s="128" t="str">
        <f>IF('電子メール-定期'!$Q$14="","",'電子メール-定期'!$Q$14)</f>
        <v/>
      </c>
      <c r="Q3" s="128" t="str">
        <f>IF('電子メール-定期'!$Q$16="","",'電子メール-定期'!$Q$16)</f>
        <v/>
      </c>
      <c r="R3" s="128" t="str">
        <f>IF('電子メール-定期'!$Q$17="","",'電子メール-定期'!$Q$17)</f>
        <v/>
      </c>
      <c r="S3" s="128" t="str">
        <f>IF('電子メール-定期'!$O$22="","",'電子メール-定期'!$O$22)</f>
        <v/>
      </c>
      <c r="T3" s="128" t="b">
        <v>0</v>
      </c>
      <c r="U3" s="128" t="b">
        <v>0</v>
      </c>
      <c r="V3" s="128" t="b">
        <v>0</v>
      </c>
      <c r="W3" s="128" t="b">
        <v>0</v>
      </c>
      <c r="X3" s="128" t="b">
        <v>0</v>
      </c>
      <c r="Y3" s="128">
        <f>'電子メール-定期'!L29</f>
        <v>0</v>
      </c>
      <c r="Z3" s="128">
        <f>'電子メール-定期'!L32</f>
        <v>0</v>
      </c>
      <c r="AA3" s="128">
        <f>'電子メール-定期'!R32</f>
        <v>0</v>
      </c>
      <c r="AB3" s="128">
        <f>'電子メール-定期'!L35</f>
        <v>0</v>
      </c>
      <c r="AC3" s="130" t="str">
        <f>IF('電子メール-定期'!$L$38="","",'電子メール-定期'!$L$38 &amp; "/" &amp; '電子メール-定期'!$Q$38)</f>
        <v/>
      </c>
      <c r="AD3" s="128" t="b">
        <v>0</v>
      </c>
      <c r="AE3" s="128" t="b">
        <v>0</v>
      </c>
      <c r="AF3" s="128">
        <f>'電子メール-定期'!R41</f>
        <v>0</v>
      </c>
      <c r="AG3" s="128" t="b">
        <v>0</v>
      </c>
      <c r="AH3" s="128">
        <f>'電子メール-定期'!N43</f>
        <v>0</v>
      </c>
      <c r="AI3" s="128">
        <f>$AF$3+$AH$3</f>
        <v>0</v>
      </c>
      <c r="AJ3" s="128" t="b">
        <v>0</v>
      </c>
      <c r="AK3" s="128" t="b">
        <v>0</v>
      </c>
      <c r="AL3" s="128" t="b">
        <v>0</v>
      </c>
      <c r="AM3" s="128" t="b">
        <v>0</v>
      </c>
      <c r="AN3" s="128" t="b">
        <v>0</v>
      </c>
      <c r="AO3" s="128" t="b">
        <v>0</v>
      </c>
      <c r="AP3" s="128" t="b">
        <v>0</v>
      </c>
      <c r="AQ3" s="128" t="b">
        <v>0</v>
      </c>
      <c r="AR3" s="130" t="str">
        <f>IF('電子メール-定期'!$X$50="","",'電子メール-定期'!$X$50 &amp; "/" &amp; '電子メール-定期'!$AC$50)</f>
        <v/>
      </c>
      <c r="AS3" s="128" t="b">
        <v>0</v>
      </c>
      <c r="AT3" s="128" t="b">
        <v>0</v>
      </c>
      <c r="AU3" s="128" t="b">
        <v>0</v>
      </c>
      <c r="AV3" s="128" t="b">
        <v>0</v>
      </c>
      <c r="AW3" s="128" t="str">
        <f>IF('電子メール-定期'!$T$56="","",'電子メール-定期'!$T$56)</f>
        <v/>
      </c>
      <c r="AX3" s="128" t="str">
        <f>IF('電子メール-定期'!$AB$56="","",'電子メール-定期'!$AB$56)</f>
        <v/>
      </c>
      <c r="AY3" s="130" t="str">
        <f>IF('電子メール-定期'!$T$57="","",'電子メール-定期'!$T$57 &amp; "年" &amp; '電子メール-定期'!$Y$57 &amp;"月")</f>
        <v/>
      </c>
      <c r="AZ3" s="128" t="b">
        <v>0</v>
      </c>
      <c r="BA3" s="128" t="b">
        <v>0</v>
      </c>
      <c r="BB3" s="128" t="str">
        <f>IF('電子メール-定期'!$X$60="","",'電子メール-定期'!$X$60)</f>
        <v/>
      </c>
      <c r="BC3" s="128" t="str">
        <f>IF('電子メール-定期'!$X$61="","",'電子メール-定期'!$X$61)</f>
        <v/>
      </c>
      <c r="BD3" s="128" t="b">
        <v>0</v>
      </c>
      <c r="BE3" s="128" t="b">
        <v>0</v>
      </c>
      <c r="BF3" s="128" t="b">
        <v>0</v>
      </c>
      <c r="BG3" s="128" t="b">
        <v>0</v>
      </c>
      <c r="BH3" s="128" t="b">
        <v>0</v>
      </c>
      <c r="BI3" s="128" t="b">
        <v>0</v>
      </c>
      <c r="BJ3" s="128" t="b">
        <v>0</v>
      </c>
      <c r="BK3" s="128" t="b">
        <v>0</v>
      </c>
      <c r="BL3" s="128" t="str">
        <f>IF('電子メール-定期'!$X$69="","",'電子メール-定期'!$X$69)</f>
        <v/>
      </c>
      <c r="BM3" s="128" t="str">
        <f>IF('電子メール-定期'!$K$71="","",'電子メール-定期'!$K$71)</f>
        <v/>
      </c>
      <c r="BN3" s="128" t="b">
        <v>0</v>
      </c>
      <c r="BO3" s="128" t="str">
        <f>IF('電子メール-定期'!$X$73="","",'電子メール-定期'!$X$73)</f>
        <v/>
      </c>
      <c r="BP3" s="128"/>
      <c r="BQ3" s="128" t="str">
        <f>IF('電子メール-定期'!$N$74="","",'電子メール-定期'!$N$74)</f>
        <v/>
      </c>
      <c r="BR3" s="128" t="str">
        <f>IF('電子メール-定期'!$N$75="","",'電子メール-定期'!$N$75)</f>
        <v/>
      </c>
      <c r="BS3" s="128" t="str">
        <f>IF('電子メール-定期'!$R$77="","",'電子メール-定期'!$R$77)</f>
        <v/>
      </c>
      <c r="BT3" s="128" t="str">
        <f>IF('電子メール-定期'!$R$79="","",'電子メール-定期'!$R$79)</f>
        <v/>
      </c>
      <c r="BU3" s="128" t="str">
        <f>IF('電子メール-定期'!$R$81="","",'電子メール-定期'!$R$81)</f>
        <v/>
      </c>
      <c r="BV3" s="128" t="str">
        <f>IF('電子メール-定期'!$R$82="","",'電子メール-定期'!$R$82)</f>
        <v/>
      </c>
      <c r="BW3" s="128" t="b">
        <v>0</v>
      </c>
      <c r="BX3" s="128" t="b">
        <v>0</v>
      </c>
      <c r="BY3" s="128" t="b">
        <v>0</v>
      </c>
      <c r="BZ3" s="128" t="b">
        <v>0</v>
      </c>
      <c r="CA3" s="128" t="b">
        <v>0</v>
      </c>
      <c r="CB3" s="128" t="b">
        <v>0</v>
      </c>
      <c r="CC3" s="128">
        <f>'電子メール-定期'!AB84</f>
        <v>0</v>
      </c>
      <c r="CD3" s="128" t="b">
        <v>0</v>
      </c>
      <c r="CE3" s="128" t="b">
        <v>0</v>
      </c>
      <c r="CF3" s="128" t="b">
        <v>0</v>
      </c>
      <c r="CG3" s="128" t="b">
        <v>0</v>
      </c>
      <c r="CH3" s="128" t="b">
        <v>0</v>
      </c>
      <c r="CI3" s="128" t="b">
        <v>0</v>
      </c>
      <c r="CJ3" s="128">
        <f>'電子メール-定期'!$AB$85</f>
        <v>0</v>
      </c>
      <c r="CK3" s="128" t="b">
        <v>0</v>
      </c>
      <c r="CL3" s="128" t="b">
        <v>0</v>
      </c>
      <c r="CM3" s="128" t="b">
        <v>0</v>
      </c>
      <c r="CN3" s="128" t="b">
        <v>0</v>
      </c>
      <c r="CO3" s="128" t="b">
        <v>0</v>
      </c>
      <c r="CP3" s="128" t="b">
        <v>0</v>
      </c>
      <c r="CQ3" s="128" t="str">
        <f>IF('電子メール-定期'!$O$89="","",'電子メール-定期'!$O$89)</f>
        <v/>
      </c>
      <c r="CR3" s="128" t="b">
        <v>0</v>
      </c>
      <c r="CS3" s="128" t="b">
        <v>0</v>
      </c>
      <c r="CT3" s="128" t="b">
        <v>0</v>
      </c>
      <c r="CU3" s="128" t="b">
        <v>0</v>
      </c>
      <c r="CV3" s="128" t="b">
        <v>0</v>
      </c>
      <c r="CW3" s="128" t="b">
        <v>0</v>
      </c>
      <c r="CX3" s="128" t="b">
        <v>0</v>
      </c>
      <c r="CY3" s="128" t="b">
        <v>0</v>
      </c>
      <c r="CZ3" s="128" t="str">
        <f>IF('電子メール-定期'!$X$102="","",'電子メール-定期'!$X$102)</f>
        <v/>
      </c>
      <c r="DA3" s="128" t="b">
        <v>0</v>
      </c>
      <c r="DB3" s="128" t="b">
        <v>0</v>
      </c>
      <c r="DC3" s="128" t="b">
        <v>0</v>
      </c>
      <c r="DD3" s="128" t="b">
        <v>0</v>
      </c>
      <c r="DE3" s="128" t="b">
        <v>0</v>
      </c>
      <c r="DF3" s="128" t="b">
        <v>0</v>
      </c>
      <c r="DG3" s="128" t="b">
        <v>0</v>
      </c>
      <c r="DH3" s="128" t="str">
        <f>IF('電子メール-定期'!$O$94="","",'電子メール-定期'!$O$94)</f>
        <v/>
      </c>
      <c r="DI3" s="128" t="b">
        <v>0</v>
      </c>
      <c r="DJ3" s="128" t="b">
        <v>0</v>
      </c>
    </row>
    <row r="4" spans="1:114" ht="26.4" customHeight="1" x14ac:dyDescent="0.45">
      <c r="A4" s="162" t="s">
        <v>353</v>
      </c>
      <c r="B4" s="131" t="str">
        <f>$B$3</f>
        <v/>
      </c>
      <c r="C4" s="131" t="str">
        <f>$C$3</f>
        <v/>
      </c>
      <c r="D4" s="131" t="str">
        <f>$D$3</f>
        <v>町</v>
      </c>
      <c r="E4" s="131" t="s">
        <v>325</v>
      </c>
      <c r="F4" s="132" t="str">
        <f>$F$3</f>
        <v/>
      </c>
      <c r="G4" s="132" t="str">
        <f>$G$3</f>
        <v/>
      </c>
      <c r="H4" s="132" t="str">
        <f>$H$3</f>
        <v>//</v>
      </c>
      <c r="I4" s="131" t="str">
        <f>IF($I$3=TRUE,"〇","")</f>
        <v/>
      </c>
      <c r="J4" s="131" t="str">
        <f>IF($J$3=TRUE,"〇","")</f>
        <v/>
      </c>
      <c r="K4" s="131" t="str">
        <f>IF($K$3=TRUE,"〇","")</f>
        <v/>
      </c>
      <c r="L4" s="131" t="str">
        <f>$L$3</f>
        <v/>
      </c>
      <c r="M4" s="131" t="str">
        <f>$M$3</f>
        <v/>
      </c>
      <c r="N4" s="131" t="str">
        <f>$N$3</f>
        <v/>
      </c>
      <c r="O4" s="131" t="str">
        <f>$O$3</f>
        <v/>
      </c>
      <c r="P4" s="131" t="str">
        <f>$P$3</f>
        <v/>
      </c>
      <c r="Q4" s="131" t="str">
        <f>$Q$3</f>
        <v/>
      </c>
      <c r="R4" s="131" t="str">
        <f>$R$3</f>
        <v/>
      </c>
      <c r="S4" s="131" t="str">
        <f>$S$3</f>
        <v/>
      </c>
      <c r="T4" s="131" t="str">
        <f>IF($T$3=TRUE,"〇","")</f>
        <v/>
      </c>
      <c r="U4" s="131" t="str">
        <f>IF($U$3=TRUE,"〇","")</f>
        <v/>
      </c>
      <c r="V4" s="131" t="str">
        <f>IF($V$3=TRUE,"〇","")</f>
        <v/>
      </c>
      <c r="W4" s="131" t="str">
        <f>IF($W$3=TRUE,"〇","")</f>
        <v/>
      </c>
      <c r="X4" s="131" t="str">
        <f>IF($X$3=TRUE,"〇","")</f>
        <v/>
      </c>
      <c r="Y4" s="131">
        <f>$Y$3</f>
        <v>0</v>
      </c>
      <c r="Z4" s="131">
        <f>$Z$3</f>
        <v>0</v>
      </c>
      <c r="AA4" s="131">
        <f>$AA$3</f>
        <v>0</v>
      </c>
      <c r="AB4" s="131">
        <f>$AB$3</f>
        <v>0</v>
      </c>
      <c r="AC4" s="133" t="str">
        <f>$AC$3</f>
        <v/>
      </c>
      <c r="AD4" s="131" t="str">
        <f>IF($AD$3=TRUE,"〇","")</f>
        <v/>
      </c>
      <c r="AE4" s="131" t="str">
        <f>IF($AE$3=TRUE,"〇","")</f>
        <v/>
      </c>
      <c r="AF4" s="131">
        <f>$AF$3</f>
        <v>0</v>
      </c>
      <c r="AG4" s="131" t="str">
        <f>IF($AG$3=TRUE,"〇","")</f>
        <v/>
      </c>
      <c r="AH4" s="131">
        <f>$AH$3</f>
        <v>0</v>
      </c>
      <c r="AI4" s="131">
        <f>$AI$3</f>
        <v>0</v>
      </c>
      <c r="AJ4" s="131" t="str">
        <f>IF($AJ$3=TRUE,"〇","")</f>
        <v/>
      </c>
      <c r="AK4" s="131" t="str">
        <f>IF($AK$3=TRUE,"〇","")</f>
        <v/>
      </c>
      <c r="AL4" s="131" t="str">
        <f>IF($AL$3=TRUE,"〇","")</f>
        <v/>
      </c>
      <c r="AM4" s="131" t="str">
        <f>IF($AM$3=TRUE,"〇","")</f>
        <v/>
      </c>
      <c r="AN4" s="131" t="str">
        <f>IF($AN$3=TRUE,"〇","")</f>
        <v/>
      </c>
      <c r="AO4" s="131" t="str">
        <f>IF($AO$3=TRUE,"〇","")</f>
        <v/>
      </c>
      <c r="AP4" s="131" t="str">
        <f>IF($AP$3=TRUE,"〇","")</f>
        <v/>
      </c>
      <c r="AQ4" s="131" t="str">
        <f>IF($AQ$3=TRUE,"〇","")</f>
        <v/>
      </c>
      <c r="AR4" s="133" t="str">
        <f>$AR$3</f>
        <v/>
      </c>
      <c r="AS4" s="131" t="str">
        <f>IF($AS$3=TRUE,"〇","")</f>
        <v/>
      </c>
      <c r="AT4" s="131" t="str">
        <f>IF($AT$3=TRUE,"〇","")</f>
        <v/>
      </c>
      <c r="AU4" s="131" t="str">
        <f>IF($AU$3=TRUE,"〇","")</f>
        <v/>
      </c>
      <c r="AV4" s="131" t="str">
        <f>IF($AV$3=TRUE,"〇","")</f>
        <v/>
      </c>
      <c r="AW4" s="131" t="str">
        <f>$AW$3</f>
        <v/>
      </c>
      <c r="AX4" s="131" t="str">
        <f>$AX$3</f>
        <v/>
      </c>
      <c r="AY4" s="133"/>
      <c r="AZ4" s="131" t="str">
        <f>IF($AZ$3=TRUE,"〇","")</f>
        <v/>
      </c>
      <c r="BA4" s="131" t="str">
        <f>IF($BA$3=TRUE,"〇","")</f>
        <v/>
      </c>
      <c r="BB4" s="131" t="str">
        <f>$BB$3</f>
        <v/>
      </c>
      <c r="BC4" s="131" t="str">
        <f>$BC$3</f>
        <v/>
      </c>
      <c r="BD4" s="131" t="str">
        <f>IF($BD$3=TRUE,"〇","")</f>
        <v/>
      </c>
      <c r="BE4" s="131" t="str">
        <f>IF($BE$3=TRUE,"〇","")</f>
        <v/>
      </c>
      <c r="BF4" s="131" t="str">
        <f>IF($BF$3=TRUE,"〇","")</f>
        <v/>
      </c>
      <c r="BG4" s="131" t="str">
        <f>IF($BG$3=TRUE,"〇","")</f>
        <v/>
      </c>
      <c r="BH4" s="131" t="str">
        <f>IF($BH$3=TRUE,"〇","")</f>
        <v/>
      </c>
      <c r="BI4" s="131" t="str">
        <f>IF($BI$3=TRUE,"〇","")</f>
        <v/>
      </c>
      <c r="BJ4" s="131" t="str">
        <f>IF($BJ$3=TRUE,"〇","")</f>
        <v/>
      </c>
      <c r="BK4" s="131" t="str">
        <f>IF($BK$3=TRUE,"〇","")</f>
        <v/>
      </c>
      <c r="BL4" s="131" t="str">
        <f>$BL$3</f>
        <v/>
      </c>
      <c r="BM4" s="131" t="str">
        <f>$BM$3</f>
        <v/>
      </c>
      <c r="BN4" s="131" t="str">
        <f>IF($BN$3=TRUE,"〇","")</f>
        <v/>
      </c>
      <c r="BO4" s="131" t="str">
        <f>$BO$3</f>
        <v/>
      </c>
      <c r="BP4" s="131"/>
      <c r="BQ4" s="131" t="str">
        <f>$BQ$3</f>
        <v/>
      </c>
      <c r="BR4" s="131" t="str">
        <f>$BR$3</f>
        <v/>
      </c>
      <c r="BS4" s="131" t="str">
        <f>$BS$3</f>
        <v/>
      </c>
      <c r="BT4" s="131" t="str">
        <f>$BT$3</f>
        <v/>
      </c>
      <c r="BU4" s="131" t="str">
        <f>$BU$3</f>
        <v/>
      </c>
      <c r="BV4" s="131" t="str">
        <f>$BV$3</f>
        <v/>
      </c>
      <c r="BW4" s="131" t="str">
        <f>IF($BW$3=TRUE,"〇","")</f>
        <v/>
      </c>
      <c r="BX4" s="131" t="str">
        <f>IF($BX$3=TRUE,"〇","")</f>
        <v/>
      </c>
      <c r="BY4" s="131" t="str">
        <f>IF($BY$3=TRUE,"〇","")</f>
        <v/>
      </c>
      <c r="BZ4" s="131" t="str">
        <f>IF($BZ$3=TRUE,"〇","")</f>
        <v/>
      </c>
      <c r="CA4" s="131" t="str">
        <f>IF($CA$3=TRUE,"〇","")</f>
        <v/>
      </c>
      <c r="CB4" s="131" t="str">
        <f>IF($CB$3=TRUE,"〇","")</f>
        <v/>
      </c>
      <c r="CC4" s="131">
        <f>$CC$3</f>
        <v>0</v>
      </c>
      <c r="CD4" s="131" t="str">
        <f>IF($CD$3=TRUE,"〇","")</f>
        <v/>
      </c>
      <c r="CE4" s="131" t="str">
        <f>IF($CE$3=TRUE,"〇","")</f>
        <v/>
      </c>
      <c r="CF4" s="131" t="str">
        <f>IF($CF$3=TRUE,"〇","")</f>
        <v/>
      </c>
      <c r="CG4" s="131" t="str">
        <f>IF($CG$3=TRUE,"〇","")</f>
        <v/>
      </c>
      <c r="CH4" s="131" t="str">
        <f>IF($CH$3=TRUE,"〇","")</f>
        <v/>
      </c>
      <c r="CI4" s="131" t="str">
        <f>IF($CI$3=TRUE,"〇","")</f>
        <v/>
      </c>
      <c r="CJ4" s="131">
        <f>$CJ$3</f>
        <v>0</v>
      </c>
      <c r="CK4" s="131" t="str">
        <f>IF($CK$3=TRUE,"〇","")</f>
        <v/>
      </c>
      <c r="CL4" s="131" t="str">
        <f>IF($CL$3=TRUE,"〇","")</f>
        <v/>
      </c>
      <c r="CM4" s="131" t="str">
        <f>IF($CM$3=TRUE,"〇","")</f>
        <v/>
      </c>
      <c r="CN4" s="131" t="str">
        <f>IF($CN$3=TRUE,"〇","")</f>
        <v/>
      </c>
      <c r="CO4" s="131" t="str">
        <f>IF($CO$3=TRUE,"〇","")</f>
        <v/>
      </c>
      <c r="CP4" s="131" t="str">
        <f>IF($CP$3=TRUE,"〇","")</f>
        <v/>
      </c>
      <c r="CQ4" s="131" t="str">
        <f>$CQ$3</f>
        <v/>
      </c>
      <c r="CR4" s="131" t="str">
        <f>IF($CR$3=TRUE,"〇","")</f>
        <v/>
      </c>
      <c r="CS4" s="131" t="str">
        <f>IF($CS$3=TRUE,"〇","")</f>
        <v/>
      </c>
      <c r="CT4" s="131" t="str">
        <f>IF($CT$3=TRUE,"〇","")</f>
        <v/>
      </c>
      <c r="CU4" s="131" t="str">
        <f>IF($CU$3=TRUE,"〇","")</f>
        <v/>
      </c>
      <c r="CV4" s="131" t="str">
        <f>IF($CV$3=TRUE,"〇","")</f>
        <v/>
      </c>
      <c r="CW4" s="131" t="str">
        <f>IF($CW$3=TRUE,"〇","")</f>
        <v/>
      </c>
      <c r="CX4" s="131" t="str">
        <f>IF($CX$3=TRUE,"〇","")</f>
        <v/>
      </c>
      <c r="CY4" s="131" t="str">
        <f>IF($CY$3=TRUE,"〇","")</f>
        <v/>
      </c>
      <c r="CZ4" s="131" t="str">
        <f>$CZ$3</f>
        <v/>
      </c>
      <c r="DA4" s="131" t="str">
        <f>IF($DA$3=TRUE,"〇","")</f>
        <v/>
      </c>
      <c r="DB4" s="131" t="str">
        <f>IF($DB$3=TRUE,"〇","")</f>
        <v/>
      </c>
      <c r="DC4" s="131" t="str">
        <f>IF($DC$3=TRUE,"〇","")</f>
        <v/>
      </c>
      <c r="DD4" s="131" t="str">
        <f>IF($DD$3=TRUE,"〇","")</f>
        <v/>
      </c>
      <c r="DE4" s="131" t="str">
        <f>IF($DE$3=TRUE,"〇","")</f>
        <v/>
      </c>
      <c r="DF4" s="131" t="str">
        <f>IF($DF$3=TRUE,"〇","")</f>
        <v/>
      </c>
      <c r="DG4" s="131" t="str">
        <f>IF($DG$3=TRUE,"〇","")</f>
        <v/>
      </c>
      <c r="DH4" s="131" t="str">
        <f>$DH$3</f>
        <v/>
      </c>
      <c r="DI4" s="131" t="str">
        <f>IF($DI$3=TRUE,"〇","")</f>
        <v/>
      </c>
      <c r="DJ4" s="131" t="str">
        <f>IF($DJ$200=TRUE,"〇","")</f>
        <v/>
      </c>
    </row>
    <row r="5" spans="1:114" ht="20.399999999999999" customHeight="1" x14ac:dyDescent="0.45">
      <c r="A5" s="163" t="s">
        <v>350</v>
      </c>
      <c r="B5" s="16" t="e">
        <f>VLOOKUP('データ集計用 (定期)'!$A$1,管理シート!$A$3:$DI$200,3,FALSE)</f>
        <v>#N/A</v>
      </c>
      <c r="C5" s="16" t="e">
        <f>VLOOKUP('データ集計用 (定期)'!$A$1,管理シート!$A$2:$DJ$200,3,FALSE)</f>
        <v>#N/A</v>
      </c>
      <c r="D5" s="16" t="e">
        <f>VLOOKUP('データ集計用 (定期)'!$A$1,管理シート!$A$2:$DJ$200,4,FALSE)</f>
        <v>#N/A</v>
      </c>
      <c r="E5" s="16" t="s">
        <v>355</v>
      </c>
      <c r="F5" s="158" t="e">
        <f>VLOOKUP('データ集計用 (定期)'!$A$1,管理シート!$A$2:$DJ$200,6,FALSE)</f>
        <v>#N/A</v>
      </c>
      <c r="G5" s="158" t="e">
        <f>VLOOKUP('データ集計用 (定期)'!$A$1,管理シート!$A$2:$DJ$200,7,FALSE)</f>
        <v>#N/A</v>
      </c>
      <c r="H5" s="158" t="e">
        <f>VLOOKUP('データ集計用 (定期)'!$A$1,管理シート!$A$2:$DJ$200,8,FALSE)</f>
        <v>#N/A</v>
      </c>
      <c r="I5" s="159" t="e">
        <f>VLOOKUP('データ集計用 (定期)'!$A$1,管理シート!$A$2:$DJ$200,9,FALSE)</f>
        <v>#N/A</v>
      </c>
      <c r="J5" s="159" t="e">
        <f>VLOOKUP('データ集計用 (定期)'!$A$1,管理シート!$A$2:$DJ$200,10,FALSE)</f>
        <v>#N/A</v>
      </c>
      <c r="K5" s="159" t="e">
        <f>VLOOKUP('データ集計用 (定期)'!$A$1,管理シート!$A$2:$DJ$200,11,FALSE)</f>
        <v>#N/A</v>
      </c>
      <c r="L5" s="159" t="e">
        <f>VLOOKUP('データ集計用 (定期)'!$A$1,管理シート!$A$2:$DJ$200,12,FALSE)</f>
        <v>#N/A</v>
      </c>
      <c r="M5" s="159" t="e">
        <f>VLOOKUP('データ集計用 (定期)'!$A$1,管理シート!$A$2:$DJ$200,13,FALSE)</f>
        <v>#N/A</v>
      </c>
      <c r="N5" s="159" t="e">
        <f>VLOOKUP('データ集計用 (定期)'!$A$1,管理シート!$A$2:$DJ$200,14,FALSE)</f>
        <v>#N/A</v>
      </c>
      <c r="O5" s="159" t="e">
        <f>VLOOKUP('データ集計用 (定期)'!$A$1,管理シート!$A$2:$DJ$200,15,FALSE)</f>
        <v>#N/A</v>
      </c>
      <c r="P5" s="159" t="e">
        <f>VLOOKUP('データ集計用 (定期)'!$A$1,管理シート!$A$2:$DJ$200,16,FALSE)</f>
        <v>#N/A</v>
      </c>
      <c r="Q5" s="159" t="e">
        <f>VLOOKUP('データ集計用 (定期)'!$A$1,管理シート!$A$2:$DJ$200,17,FALSE)</f>
        <v>#N/A</v>
      </c>
      <c r="R5" s="159" t="e">
        <f>VLOOKUP('データ集計用 (定期)'!$A$1,管理シート!$A$2:$DJ$200,18,FALSE)</f>
        <v>#N/A</v>
      </c>
      <c r="S5" s="159" t="e">
        <f>VLOOKUP('データ集計用 (定期)'!$A$1,管理シート!$A$2:$DJ$200,19,FALSE)</f>
        <v>#N/A</v>
      </c>
      <c r="T5" s="159" t="e">
        <f>VLOOKUP('データ集計用 (定期)'!$A$1,管理シート!$A$2:$DJ$200,20,FALSE)</f>
        <v>#N/A</v>
      </c>
      <c r="U5" s="159" t="e">
        <f>VLOOKUP('データ集計用 (定期)'!$A$1,管理シート!$A$2:$DJ$200,21,FALSE)</f>
        <v>#N/A</v>
      </c>
      <c r="V5" s="159" t="e">
        <f>VLOOKUP('データ集計用 (定期)'!$A$1,管理シート!$A$2:$DJ$200,22,FALSE)</f>
        <v>#N/A</v>
      </c>
      <c r="W5" s="159" t="e">
        <f>VLOOKUP('データ集計用 (定期)'!$A$1,管理シート!$A$2:$DJ$200,23,FALSE)</f>
        <v>#N/A</v>
      </c>
      <c r="X5" s="159" t="e">
        <f>VLOOKUP('データ集計用 (定期)'!$A$1,管理シート!$A$2:$DJ$200,24,FALSE)</f>
        <v>#N/A</v>
      </c>
      <c r="Y5" s="159" t="e">
        <f>VLOOKUP('データ集計用 (定期)'!$A$1,管理シート!$A$2:$DJ$200,25,FALSE)</f>
        <v>#N/A</v>
      </c>
      <c r="Z5" s="159" t="e">
        <f>VLOOKUP('データ集計用 (定期)'!$A$1,管理シート!$A$2:$DJ$200,26,FALSE)</f>
        <v>#N/A</v>
      </c>
      <c r="AA5" s="159" t="e">
        <f>VLOOKUP('データ集計用 (定期)'!$A$1,管理シート!$A$2:$DJ$200,27,FALSE)</f>
        <v>#N/A</v>
      </c>
      <c r="AB5" s="159" t="e">
        <f>VLOOKUP('データ集計用 (定期)'!$A$1,管理シート!$A$2:$DJ$200,28,FALSE)</f>
        <v>#N/A</v>
      </c>
      <c r="AC5" s="159" t="e">
        <f>VLOOKUP('データ集計用 (定期)'!$A$1,管理シート!$A$2:$DJ$200,29,FALSE)</f>
        <v>#N/A</v>
      </c>
      <c r="AD5" s="159" t="e">
        <f>VLOOKUP('データ集計用 (定期)'!$A$1,管理シート!$A$2:$DJ$200,30,FALSE)</f>
        <v>#N/A</v>
      </c>
      <c r="AE5" s="159" t="e">
        <f>VLOOKUP('データ集計用 (定期)'!$A$1,管理シート!$A$2:$DJ$200,31,FALSE)</f>
        <v>#N/A</v>
      </c>
      <c r="AF5" s="159" t="e">
        <f>VLOOKUP('データ集計用 (定期)'!$A$1,管理シート!$A$2:$DJ$200,32,FALSE)</f>
        <v>#N/A</v>
      </c>
      <c r="AG5" s="159" t="e">
        <f>VLOOKUP('データ集計用 (定期)'!$A$1,管理シート!$A$2:$DJ$200,33,FALSE)</f>
        <v>#N/A</v>
      </c>
      <c r="AH5" s="159" t="e">
        <f>VLOOKUP('データ集計用 (定期)'!$A$1,管理シート!$A$2:$DJ$200,34,FALSE)</f>
        <v>#N/A</v>
      </c>
      <c r="AI5" s="159" t="e">
        <f>VLOOKUP('データ集計用 (定期)'!$A$1,管理シート!$A$2:$DJ$200,35,FALSE)</f>
        <v>#N/A</v>
      </c>
      <c r="AJ5" s="159" t="e">
        <f>VLOOKUP('データ集計用 (定期)'!$A$1,管理シート!$A$2:$DJ$200,36,FALSE)</f>
        <v>#N/A</v>
      </c>
      <c r="AK5" s="159" t="e">
        <f>VLOOKUP('データ集計用 (定期)'!$A$1,管理シート!$A$2:$DJ$200,37,FALSE)</f>
        <v>#N/A</v>
      </c>
      <c r="AL5" s="159" t="e">
        <f>VLOOKUP('データ集計用 (定期)'!$A$1,管理シート!$A$2:$DJ$200,38,FALSE)</f>
        <v>#N/A</v>
      </c>
      <c r="AM5" s="159" t="e">
        <f>VLOOKUP('データ集計用 (定期)'!$A$1,管理シート!$A$2:$DJ$200,39,FALSE)</f>
        <v>#N/A</v>
      </c>
      <c r="AN5" s="159" t="e">
        <f>VLOOKUP('データ集計用 (定期)'!$A$1,管理シート!$A$2:$DJ$200,40,FALSE)</f>
        <v>#N/A</v>
      </c>
      <c r="AO5" s="159" t="e">
        <f>VLOOKUP('データ集計用 (定期)'!$A$1,管理シート!$A$2:$DJ$200,41,FALSE)</f>
        <v>#N/A</v>
      </c>
      <c r="AP5" s="159" t="e">
        <f>VLOOKUP('データ集計用 (定期)'!$A$1,管理シート!$A$2:$DJ$200,42,FALSE)</f>
        <v>#N/A</v>
      </c>
      <c r="AQ5" s="159" t="e">
        <f>VLOOKUP('データ集計用 (定期)'!$A$1,管理シート!$A$2:$DJ$200,43,FALSE)</f>
        <v>#N/A</v>
      </c>
      <c r="AR5" s="159" t="e">
        <f>VLOOKUP('データ集計用 (定期)'!$A$1,管理シート!$A$2:$DJ$200,44,FALSE)</f>
        <v>#N/A</v>
      </c>
      <c r="AS5" s="159" t="e">
        <f>VLOOKUP('データ集計用 (定期)'!$A$1,管理シート!$A$2:$DJ$200,45,FALSE)</f>
        <v>#N/A</v>
      </c>
      <c r="AT5" s="159" t="e">
        <f>VLOOKUP('データ集計用 (定期)'!$A$1,管理シート!$A$2:$DJ$200,46,FALSE)</f>
        <v>#N/A</v>
      </c>
      <c r="AU5" s="159" t="e">
        <f>VLOOKUP('データ集計用 (定期)'!$A$1,管理シート!$A$2:$DJ$200,47,FALSE)</f>
        <v>#N/A</v>
      </c>
      <c r="AV5" s="159" t="e">
        <f>VLOOKUP('データ集計用 (定期)'!$A$1,管理シート!$A$2:$DJ$200,48,FALSE)</f>
        <v>#N/A</v>
      </c>
      <c r="AW5" s="159" t="e">
        <f>VLOOKUP('データ集計用 (定期)'!$A$1,管理シート!$A$2:$DJ$200,49,FALSE)</f>
        <v>#N/A</v>
      </c>
      <c r="AX5" s="159" t="e">
        <f>VLOOKUP('データ集計用 (定期)'!$A$1,管理シート!$A$2:$DJ$200,50,FALSE)</f>
        <v>#N/A</v>
      </c>
      <c r="AY5" s="159" t="e">
        <f>VLOOKUP('データ集計用 (定期)'!$A$1,管理シート!$A$2:$DJ$200,51,FALSE)</f>
        <v>#N/A</v>
      </c>
      <c r="AZ5" s="159" t="e">
        <f>VLOOKUP('データ集計用 (定期)'!$A$1,管理シート!$A$2:$DJ$200,52,FALSE)</f>
        <v>#N/A</v>
      </c>
      <c r="BA5" s="159" t="e">
        <f>VLOOKUP('データ集計用 (定期)'!$A$1,管理シート!$A$2:$DJ$200,53,FALSE)</f>
        <v>#N/A</v>
      </c>
      <c r="BB5" s="159" t="e">
        <f>VLOOKUP('データ集計用 (定期)'!$A$1,管理シート!$A$2:$DJ$200,54,FALSE)</f>
        <v>#N/A</v>
      </c>
      <c r="BC5" s="159" t="e">
        <f>VLOOKUP('データ集計用 (定期)'!$A$1,管理シート!$A$2:$DJ$200,55,FALSE)</f>
        <v>#N/A</v>
      </c>
      <c r="BD5" s="159" t="e">
        <f>VLOOKUP('データ集計用 (定期)'!$A$1,管理シート!$A$2:$DJ$200,56,FALSE)</f>
        <v>#N/A</v>
      </c>
      <c r="BE5" s="159" t="e">
        <f>VLOOKUP('データ集計用 (定期)'!$A$1,管理シート!$A$2:$DJ$200,57,FALSE)</f>
        <v>#N/A</v>
      </c>
      <c r="BF5" s="159" t="e">
        <f>VLOOKUP('データ集計用 (定期)'!$A$1,管理シート!$A$2:$DJ$200,58,FALSE)</f>
        <v>#N/A</v>
      </c>
      <c r="BG5" s="159" t="e">
        <f>VLOOKUP('データ集計用 (定期)'!$A$1,管理シート!$A$2:$DJ$200,59,FALSE)</f>
        <v>#N/A</v>
      </c>
      <c r="BH5" s="159" t="e">
        <f>VLOOKUP('データ集計用 (定期)'!$A$1,管理シート!$A$2:$DJ$200,60,FALSE)</f>
        <v>#N/A</v>
      </c>
      <c r="BI5" s="159" t="e">
        <f>VLOOKUP('データ集計用 (定期)'!$A$1,管理シート!$A$2:$DJ$200,61,FALSE)</f>
        <v>#N/A</v>
      </c>
      <c r="BJ5" s="159" t="e">
        <f>VLOOKUP('データ集計用 (定期)'!$A$1,管理シート!$A$2:$DJ$200,62,FALSE)</f>
        <v>#N/A</v>
      </c>
      <c r="BK5" s="159" t="e">
        <f>VLOOKUP('データ集計用 (定期)'!$A$1,管理シート!$A$2:$DJ$200,63,FALSE)</f>
        <v>#N/A</v>
      </c>
      <c r="BL5" s="160" t="e">
        <f>VLOOKUP('データ集計用 (定期)'!$A$1,管理シート!$A$2:$DJ$200,64,FALSE)</f>
        <v>#N/A</v>
      </c>
      <c r="BM5" s="159" t="e">
        <f>VLOOKUP('データ集計用 (定期)'!$A$1,管理シート!$A$2:$DJ$200,65,FALSE)</f>
        <v>#N/A</v>
      </c>
      <c r="BN5" s="159" t="e">
        <f>VLOOKUP('データ集計用 (定期)'!$A$1,管理シート!$A$2:$DJ$200,66,FALSE)</f>
        <v>#N/A</v>
      </c>
      <c r="BO5" s="160" t="e">
        <f>VLOOKUP('データ集計用 (定期)'!$A$1,管理シート!$A$2:$DJ$200,67,FALSE)</f>
        <v>#N/A</v>
      </c>
      <c r="BP5" s="159" t="e">
        <f>VLOOKUP('データ集計用 (定期)'!$A$1,管理シート!$A$2:$DJ$200,68,FALSE)</f>
        <v>#N/A</v>
      </c>
      <c r="BQ5" s="159" t="e">
        <f>VLOOKUP('データ集計用 (定期)'!$A$1,管理シート!$A$2:$DJ$200,69,FALSE)</f>
        <v>#N/A</v>
      </c>
      <c r="BR5" s="159" t="e">
        <f>VLOOKUP('データ集計用 (定期)'!$A$1,管理シート!$A$2:$DJ$200,70,FALSE)</f>
        <v>#N/A</v>
      </c>
      <c r="BS5" s="159" t="e">
        <f>VLOOKUP('データ集計用 (定期)'!$A$1,管理シート!$A$2:$DJ$200,71,FALSE)</f>
        <v>#N/A</v>
      </c>
      <c r="BT5" s="159" t="e">
        <f>VLOOKUP('データ集計用 (定期)'!$A$1,管理シート!$A$2:$DJ$200,72,FALSE)</f>
        <v>#N/A</v>
      </c>
      <c r="BU5" s="159" t="e">
        <f>VLOOKUP('データ集計用 (定期)'!$A$1,管理シート!$A$2:$DJ$200,73,FALSE)</f>
        <v>#N/A</v>
      </c>
      <c r="BV5" s="159" t="e">
        <f>VLOOKUP('データ集計用 (定期)'!$A$1,管理シート!$A$2:$DJ$200,74,FALSE)</f>
        <v>#N/A</v>
      </c>
      <c r="BW5" s="159" t="e">
        <f>VLOOKUP('データ集計用 (定期)'!$A$1,管理シート!$A$2:$DJ$200,75,FALSE)</f>
        <v>#N/A</v>
      </c>
      <c r="BX5" s="159" t="e">
        <f>VLOOKUP('データ集計用 (定期)'!$A$1,管理シート!$A$2:$DJ$200,76,FALSE)</f>
        <v>#N/A</v>
      </c>
      <c r="BY5" s="159" t="e">
        <f>VLOOKUP('データ集計用 (定期)'!$A$1,管理シート!$A$2:$DJ$200,77,FALSE)</f>
        <v>#N/A</v>
      </c>
      <c r="BZ5" s="159" t="e">
        <f>VLOOKUP('データ集計用 (定期)'!$A$1,管理シート!$A$2:$DJ$200,78,FALSE)</f>
        <v>#N/A</v>
      </c>
      <c r="CA5" s="159" t="e">
        <f>VLOOKUP('データ集計用 (定期)'!$A$1,管理シート!$A$2:$DJ$200,79,FALSE)</f>
        <v>#N/A</v>
      </c>
      <c r="CB5" s="159" t="e">
        <f>VLOOKUP('データ集計用 (定期)'!$A$1,管理シート!$A$2:$DJ$200,80,FALSE)</f>
        <v>#N/A</v>
      </c>
      <c r="CC5" s="159" t="e">
        <f>VLOOKUP('データ集計用 (定期)'!$A$1,管理シート!$A$2:$DJ$200,81,FALSE)</f>
        <v>#N/A</v>
      </c>
      <c r="CD5" s="159" t="e">
        <f>VLOOKUP('データ集計用 (定期)'!$A$1,管理シート!$A$2:$DJ$200,82,FALSE)</f>
        <v>#N/A</v>
      </c>
      <c r="CE5" s="159" t="e">
        <f>VLOOKUP('データ集計用 (定期)'!$A$1,管理シート!$A$2:$DJ$200,83,FALSE)</f>
        <v>#N/A</v>
      </c>
      <c r="CF5" s="159" t="e">
        <f>VLOOKUP('データ集計用 (定期)'!$A$1,管理シート!$A$2:$DJ$200,84,FALSE)</f>
        <v>#N/A</v>
      </c>
      <c r="CG5" s="159" t="e">
        <f>VLOOKUP('データ集計用 (定期)'!$A$1,管理シート!$A$2:$DJ$200,85,FALSE)</f>
        <v>#N/A</v>
      </c>
      <c r="CH5" s="159" t="e">
        <f>VLOOKUP('データ集計用 (定期)'!$A$1,管理シート!$A$2:$DJ$200,86,FALSE)</f>
        <v>#N/A</v>
      </c>
      <c r="CI5" s="159" t="e">
        <f>VLOOKUP('データ集計用 (定期)'!$A$1,管理シート!$A$2:$DJ$200,87,FALSE)</f>
        <v>#N/A</v>
      </c>
      <c r="CJ5" s="159" t="e">
        <f>VLOOKUP('データ集計用 (定期)'!$A$1,管理シート!$A$2:$DJ$200,88,FALSE)</f>
        <v>#N/A</v>
      </c>
      <c r="CK5" s="159" t="e">
        <f>VLOOKUP('データ集計用 (定期)'!$A$1,管理シート!$A$2:$DJ$200,89,FALSE)</f>
        <v>#N/A</v>
      </c>
      <c r="CL5" s="159" t="e">
        <f>VLOOKUP('データ集計用 (定期)'!$A$1,管理シート!$A$2:$DJ$200,90,FALSE)</f>
        <v>#N/A</v>
      </c>
      <c r="CM5" s="159" t="e">
        <f>VLOOKUP('データ集計用 (定期)'!$A$1,管理シート!$A$2:$DJ$200,91,FALSE)</f>
        <v>#N/A</v>
      </c>
      <c r="CN5" s="159" t="e">
        <f>VLOOKUP('データ集計用 (定期)'!$A$1,管理シート!$A$2:$DJ$200,92,FALSE)</f>
        <v>#N/A</v>
      </c>
      <c r="CO5" s="159" t="e">
        <f>VLOOKUP('データ集計用 (定期)'!$A$1,管理シート!$A$2:$DJ$200,93,FALSE)</f>
        <v>#N/A</v>
      </c>
      <c r="CP5" s="159" t="e">
        <f>VLOOKUP('データ集計用 (定期)'!$A$1,管理シート!$A$2:$DJ$200,94,FALSE)</f>
        <v>#N/A</v>
      </c>
      <c r="CQ5" s="159" t="e">
        <f>VLOOKUP('データ集計用 (定期)'!$A$1,管理シート!$A$2:$DJ$200,95,FALSE)</f>
        <v>#N/A</v>
      </c>
      <c r="CR5" s="159" t="e">
        <f>VLOOKUP('データ集計用 (定期)'!$A$1,管理シート!$A$2:$DJ$200,96,FALSE)</f>
        <v>#N/A</v>
      </c>
      <c r="CS5" s="159" t="e">
        <f>VLOOKUP('データ集計用 (定期)'!$A$1,管理シート!$A$2:$DJ$200,97,FALSE)</f>
        <v>#N/A</v>
      </c>
      <c r="CT5" s="159" t="e">
        <f>VLOOKUP('データ集計用 (定期)'!$A$1,管理シート!$A$2:$DJ$200,98,FALSE)</f>
        <v>#N/A</v>
      </c>
      <c r="CU5" s="159" t="e">
        <f>VLOOKUP('データ集計用 (定期)'!$A$1,管理シート!$A$2:$DJ$200,99,FALSE)</f>
        <v>#N/A</v>
      </c>
      <c r="CV5" s="159" t="e">
        <f>VLOOKUP('データ集計用 (定期)'!$A$1,管理シート!$A$2:$DJ$200,100,FALSE)</f>
        <v>#N/A</v>
      </c>
      <c r="CW5" s="159" t="e">
        <f>VLOOKUP('データ集計用 (定期)'!$A$1,管理シート!$A$2:$DJ$200,101,FALSE)</f>
        <v>#N/A</v>
      </c>
      <c r="CX5" s="159" t="e">
        <f>VLOOKUP('データ集計用 (定期)'!$A$1,管理シート!$A$2:$DJ$200,102,FALSE)</f>
        <v>#N/A</v>
      </c>
      <c r="CY5" s="159" t="e">
        <f>VLOOKUP('データ集計用 (定期)'!$A$1,管理シート!$A$2:$DJ$200,103,FALSE)</f>
        <v>#N/A</v>
      </c>
      <c r="CZ5" s="159" t="e">
        <f>VLOOKUP('データ集計用 (定期)'!$A$1,管理シート!$A$2:$DJ$200,104,FALSE)</f>
        <v>#N/A</v>
      </c>
      <c r="DA5" s="159" t="e">
        <f>VLOOKUP('データ集計用 (定期)'!$A$1,管理シート!$A$2:$DJ$200,105,FALSE)</f>
        <v>#N/A</v>
      </c>
      <c r="DB5" s="159" t="e">
        <f>VLOOKUP('データ集計用 (定期)'!$A$1,管理シート!$A$2:$DJ$200,106,FALSE)</f>
        <v>#N/A</v>
      </c>
      <c r="DC5" s="159" t="e">
        <f>VLOOKUP('データ集計用 (定期)'!$A$1,管理シート!$A$2:$DJ$200,107,FALSE)</f>
        <v>#N/A</v>
      </c>
      <c r="DD5" s="159" t="e">
        <f>VLOOKUP('データ集計用 (定期)'!$A$1,管理シート!$A$2:$DJ$200,108,FALSE)</f>
        <v>#N/A</v>
      </c>
      <c r="DE5" s="159" t="e">
        <f>VLOOKUP('データ集計用 (定期)'!$A$1,管理シート!$A$2:$DJ$200,109,FALSE)</f>
        <v>#N/A</v>
      </c>
      <c r="DF5" s="159" t="e">
        <f>VLOOKUP('データ集計用 (定期)'!$A$1,管理シート!$A$2:$DJ$200,110,FALSE)</f>
        <v>#N/A</v>
      </c>
      <c r="DG5" s="159" t="e">
        <f>VLOOKUP('データ集計用 (定期)'!$A$1,管理シート!$A$2:$DJ$200,111,FALSE)</f>
        <v>#N/A</v>
      </c>
      <c r="DH5" s="159" t="e">
        <f>VLOOKUP('データ集計用 (定期)'!$A$1,管理シート!$A$2:$DJ$200,112,FALSE)</f>
        <v>#N/A</v>
      </c>
      <c r="DI5" s="159" t="e">
        <f>VLOOKUP('データ集計用 (定期)'!$A$1,管理シート!$A$2:$DJ$200,113,FALSE)</f>
        <v>#N/A</v>
      </c>
    </row>
    <row r="6" spans="1:114" ht="19.2" customHeight="1" x14ac:dyDescent="0.45">
      <c r="A6" s="16" t="s">
        <v>352</v>
      </c>
      <c r="B6" s="16" t="str">
        <f>IF(B4=0,B5,B4)</f>
        <v/>
      </c>
      <c r="C6" s="16" t="str">
        <f>IF(C4=0,C5,C4)</f>
        <v/>
      </c>
      <c r="D6" s="16" t="e">
        <f>IF(D4="町",D5,D4)</f>
        <v>#N/A</v>
      </c>
      <c r="E6" s="16" t="str">
        <f t="shared" ref="E6:BP6" si="0">IF(E4=0,E5,E4)</f>
        <v>定期</v>
      </c>
      <c r="F6" s="158" t="str">
        <f>IF(F4=0,F5,F4)</f>
        <v/>
      </c>
      <c r="G6" s="158" t="str">
        <f>IF(G4=0,G5,G4)</f>
        <v/>
      </c>
      <c r="H6" s="16" t="e">
        <f>IF(H4="//",H5,H4)</f>
        <v>#N/A</v>
      </c>
      <c r="I6" s="16" t="str">
        <f t="shared" si="0"/>
        <v/>
      </c>
      <c r="J6" s="16" t="str">
        <f t="shared" si="0"/>
        <v/>
      </c>
      <c r="K6" s="16" t="str">
        <f t="shared" si="0"/>
        <v/>
      </c>
      <c r="L6" s="16" t="str">
        <f t="shared" si="0"/>
        <v/>
      </c>
      <c r="M6" s="16" t="str">
        <f t="shared" si="0"/>
        <v/>
      </c>
      <c r="N6" s="16" t="str">
        <f t="shared" si="0"/>
        <v/>
      </c>
      <c r="O6" s="16" t="str">
        <f t="shared" si="0"/>
        <v/>
      </c>
      <c r="P6" s="16" t="str">
        <f t="shared" si="0"/>
        <v/>
      </c>
      <c r="Q6" s="16" t="str">
        <f t="shared" si="0"/>
        <v/>
      </c>
      <c r="R6" s="16" t="str">
        <f t="shared" si="0"/>
        <v/>
      </c>
      <c r="S6" s="16" t="str">
        <f t="shared" si="0"/>
        <v/>
      </c>
      <c r="T6" s="16" t="str">
        <f t="shared" si="0"/>
        <v/>
      </c>
      <c r="U6" s="16" t="str">
        <f t="shared" si="0"/>
        <v/>
      </c>
      <c r="V6" s="16" t="str">
        <f t="shared" si="0"/>
        <v/>
      </c>
      <c r="W6" s="16" t="str">
        <f t="shared" si="0"/>
        <v/>
      </c>
      <c r="X6" s="16" t="str">
        <f t="shared" si="0"/>
        <v/>
      </c>
      <c r="Y6" s="16" t="e">
        <f t="shared" si="0"/>
        <v>#N/A</v>
      </c>
      <c r="Z6" s="16" t="e">
        <f t="shared" si="0"/>
        <v>#N/A</v>
      </c>
      <c r="AA6" s="16" t="e">
        <f t="shared" si="0"/>
        <v>#N/A</v>
      </c>
      <c r="AB6" s="16" t="e">
        <f t="shared" si="0"/>
        <v>#N/A</v>
      </c>
      <c r="AC6" s="16" t="str">
        <f t="shared" si="0"/>
        <v/>
      </c>
      <c r="AD6" s="16" t="str">
        <f t="shared" si="0"/>
        <v/>
      </c>
      <c r="AE6" s="16" t="str">
        <f t="shared" si="0"/>
        <v/>
      </c>
      <c r="AF6" s="16" t="e">
        <f t="shared" si="0"/>
        <v>#N/A</v>
      </c>
      <c r="AG6" s="16" t="str">
        <f t="shared" si="0"/>
        <v/>
      </c>
      <c r="AH6" s="16" t="e">
        <f t="shared" si="0"/>
        <v>#N/A</v>
      </c>
      <c r="AI6" s="16" t="e">
        <f t="shared" si="0"/>
        <v>#N/A</v>
      </c>
      <c r="AJ6" s="16" t="str">
        <f t="shared" si="0"/>
        <v/>
      </c>
      <c r="AK6" s="16" t="str">
        <f t="shared" si="0"/>
        <v/>
      </c>
      <c r="AL6" s="16" t="str">
        <f t="shared" si="0"/>
        <v/>
      </c>
      <c r="AM6" s="16" t="str">
        <f t="shared" si="0"/>
        <v/>
      </c>
      <c r="AN6" s="16" t="str">
        <f t="shared" si="0"/>
        <v/>
      </c>
      <c r="AO6" s="16" t="str">
        <f t="shared" si="0"/>
        <v/>
      </c>
      <c r="AP6" s="16" t="str">
        <f t="shared" si="0"/>
        <v/>
      </c>
      <c r="AQ6" s="16" t="str">
        <f t="shared" si="0"/>
        <v/>
      </c>
      <c r="AR6" s="16" t="str">
        <f t="shared" si="0"/>
        <v/>
      </c>
      <c r="AS6" s="16" t="str">
        <f t="shared" si="0"/>
        <v/>
      </c>
      <c r="AT6" s="16" t="str">
        <f t="shared" si="0"/>
        <v/>
      </c>
      <c r="AU6" s="16" t="str">
        <f t="shared" si="0"/>
        <v/>
      </c>
      <c r="AV6" s="16" t="str">
        <f t="shared" si="0"/>
        <v/>
      </c>
      <c r="AW6" s="16" t="str">
        <f t="shared" si="0"/>
        <v/>
      </c>
      <c r="AX6" s="16" t="str">
        <f t="shared" si="0"/>
        <v/>
      </c>
      <c r="AY6" s="16" t="e">
        <f t="shared" si="0"/>
        <v>#N/A</v>
      </c>
      <c r="AZ6" s="16" t="str">
        <f t="shared" si="0"/>
        <v/>
      </c>
      <c r="BA6" s="16" t="str">
        <f t="shared" si="0"/>
        <v/>
      </c>
      <c r="BB6" s="16" t="str">
        <f t="shared" si="0"/>
        <v/>
      </c>
      <c r="BC6" s="16" t="str">
        <f t="shared" si="0"/>
        <v/>
      </c>
      <c r="BD6" s="16" t="str">
        <f t="shared" si="0"/>
        <v/>
      </c>
      <c r="BE6" s="16" t="str">
        <f t="shared" si="0"/>
        <v/>
      </c>
      <c r="BF6" s="16" t="str">
        <f t="shared" si="0"/>
        <v/>
      </c>
      <c r="BG6" s="16" t="str">
        <f t="shared" si="0"/>
        <v/>
      </c>
      <c r="BH6" s="16" t="str">
        <f t="shared" si="0"/>
        <v/>
      </c>
      <c r="BI6" s="16" t="str">
        <f t="shared" si="0"/>
        <v/>
      </c>
      <c r="BJ6" s="16" t="str">
        <f t="shared" si="0"/>
        <v/>
      </c>
      <c r="BK6" s="16" t="str">
        <f t="shared" si="0"/>
        <v/>
      </c>
      <c r="BL6" s="158" t="str">
        <f t="shared" si="0"/>
        <v/>
      </c>
      <c r="BM6" s="16" t="str">
        <f t="shared" si="0"/>
        <v/>
      </c>
      <c r="BN6" s="16" t="str">
        <f t="shared" si="0"/>
        <v/>
      </c>
      <c r="BO6" s="158" t="str">
        <f t="shared" si="0"/>
        <v/>
      </c>
      <c r="BP6" s="16" t="e">
        <f t="shared" si="0"/>
        <v>#N/A</v>
      </c>
      <c r="BQ6" s="16" t="str">
        <f t="shared" ref="BQ6:DI6" si="1">IF(BQ4=0,BQ5,BQ4)</f>
        <v/>
      </c>
      <c r="BR6" s="16" t="str">
        <f t="shared" si="1"/>
        <v/>
      </c>
      <c r="BS6" s="16" t="str">
        <f t="shared" si="1"/>
        <v/>
      </c>
      <c r="BT6" s="16" t="str">
        <f t="shared" si="1"/>
        <v/>
      </c>
      <c r="BU6" s="16" t="str">
        <f t="shared" si="1"/>
        <v/>
      </c>
      <c r="BV6" s="16" t="str">
        <f t="shared" si="1"/>
        <v/>
      </c>
      <c r="BW6" s="16" t="str">
        <f>IF(BW4=0,BW5,BW4)</f>
        <v/>
      </c>
      <c r="BX6" s="16" t="str">
        <f t="shared" si="1"/>
        <v/>
      </c>
      <c r="BY6" s="16" t="str">
        <f t="shared" si="1"/>
        <v/>
      </c>
      <c r="BZ6" s="16" t="str">
        <f t="shared" si="1"/>
        <v/>
      </c>
      <c r="CA6" s="16" t="str">
        <f t="shared" si="1"/>
        <v/>
      </c>
      <c r="CB6" s="16" t="str">
        <f t="shared" si="1"/>
        <v/>
      </c>
      <c r="CC6" s="16" t="e">
        <f t="shared" si="1"/>
        <v>#N/A</v>
      </c>
      <c r="CD6" s="16" t="str">
        <f t="shared" si="1"/>
        <v/>
      </c>
      <c r="CE6" s="16" t="str">
        <f t="shared" si="1"/>
        <v/>
      </c>
      <c r="CF6" s="16" t="str">
        <f t="shared" si="1"/>
        <v/>
      </c>
      <c r="CG6" s="16" t="str">
        <f t="shared" si="1"/>
        <v/>
      </c>
      <c r="CH6" s="16" t="str">
        <f t="shared" si="1"/>
        <v/>
      </c>
      <c r="CI6" s="16" t="str">
        <f t="shared" si="1"/>
        <v/>
      </c>
      <c r="CJ6" s="16" t="e">
        <f t="shared" si="1"/>
        <v>#N/A</v>
      </c>
      <c r="CK6" s="16" t="str">
        <f t="shared" si="1"/>
        <v/>
      </c>
      <c r="CL6" s="16" t="str">
        <f t="shared" si="1"/>
        <v/>
      </c>
      <c r="CM6" s="16" t="str">
        <f t="shared" si="1"/>
        <v/>
      </c>
      <c r="CN6" s="16" t="str">
        <f t="shared" si="1"/>
        <v/>
      </c>
      <c r="CO6" s="16" t="str">
        <f t="shared" si="1"/>
        <v/>
      </c>
      <c r="CP6" s="16" t="str">
        <f t="shared" si="1"/>
        <v/>
      </c>
      <c r="CQ6" s="16" t="str">
        <f t="shared" si="1"/>
        <v/>
      </c>
      <c r="CR6" s="16" t="str">
        <f t="shared" si="1"/>
        <v/>
      </c>
      <c r="CS6" s="16" t="str">
        <f t="shared" si="1"/>
        <v/>
      </c>
      <c r="CT6" s="16" t="str">
        <f t="shared" si="1"/>
        <v/>
      </c>
      <c r="CU6" s="16" t="str">
        <f t="shared" si="1"/>
        <v/>
      </c>
      <c r="CV6" s="16" t="str">
        <f t="shared" si="1"/>
        <v/>
      </c>
      <c r="CW6" s="16" t="str">
        <f t="shared" si="1"/>
        <v/>
      </c>
      <c r="CX6" s="16" t="str">
        <f>IF(CX4=0,CX5,CX4)</f>
        <v/>
      </c>
      <c r="CY6" s="159" t="e">
        <f>IF(CY4="",CY5,CY4)</f>
        <v>#N/A</v>
      </c>
      <c r="CZ6" s="16" t="str">
        <f t="shared" si="1"/>
        <v/>
      </c>
      <c r="DA6" s="16" t="str">
        <f t="shared" si="1"/>
        <v/>
      </c>
      <c r="DB6" s="16" t="str">
        <f t="shared" si="1"/>
        <v/>
      </c>
      <c r="DC6" s="16" t="str">
        <f t="shared" si="1"/>
        <v/>
      </c>
      <c r="DD6" s="16" t="str">
        <f t="shared" si="1"/>
        <v/>
      </c>
      <c r="DE6" s="16" t="str">
        <f t="shared" si="1"/>
        <v/>
      </c>
      <c r="DF6" s="16" t="str">
        <f t="shared" si="1"/>
        <v/>
      </c>
      <c r="DG6" s="16" t="str">
        <f t="shared" si="1"/>
        <v/>
      </c>
      <c r="DH6" s="16" t="str">
        <f t="shared" si="1"/>
        <v/>
      </c>
      <c r="DI6" s="16" t="str">
        <f t="shared" si="1"/>
        <v/>
      </c>
    </row>
  </sheetData>
  <sheetProtection selectLockedCells="1" selectUnlockedCells="1"/>
  <phoneticPr fontId="25"/>
  <pageMargins left="0.51181102362204722" right="0.51181102362204722" top="0.55118110236220474" bottom="0.55118110236220474" header="0.31496062992125984" footer="0.31496062992125984"/>
  <pageSetup paperSize="9" scale="40" orientation="landscape" r:id="rId1"/>
  <colBreaks count="2" manualBreakCount="2">
    <brk id="36" max="1048575" man="1"/>
    <brk id="7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1"/>
  </sheetPr>
  <dimension ref="A1:DI2"/>
  <sheetViews>
    <sheetView workbookViewId="0"/>
  </sheetViews>
  <sheetFormatPr defaultRowHeight="18" x14ac:dyDescent="0.45"/>
  <cols>
    <col min="2" max="2" width="13.3984375" customWidth="1"/>
    <col min="4" max="4" width="15" customWidth="1"/>
    <col min="6" max="7" width="13" bestFit="1" customWidth="1"/>
    <col min="8" max="8" width="13.69921875" bestFit="1" customWidth="1"/>
    <col min="13" max="13" width="23.59765625" customWidth="1"/>
    <col min="15" max="15" width="14.69921875" customWidth="1"/>
    <col min="16" max="16" width="16.69921875" customWidth="1"/>
    <col min="17" max="17" width="15.19921875" customWidth="1"/>
    <col min="19" max="19" width="9.8984375" customWidth="1"/>
  </cols>
  <sheetData>
    <row r="1" spans="1:113" x14ac:dyDescent="0.45">
      <c r="A1" s="165"/>
    </row>
    <row r="2" spans="1:113" s="13" customFormat="1" ht="30" customHeight="1" x14ac:dyDescent="0.45">
      <c r="A2" s="10" t="s">
        <v>141</v>
      </c>
      <c r="B2" s="10" t="s">
        <v>15</v>
      </c>
      <c r="C2" s="10" t="s">
        <v>16</v>
      </c>
      <c r="D2" s="10" t="s">
        <v>200</v>
      </c>
      <c r="E2" s="10" t="s">
        <v>152</v>
      </c>
      <c r="F2" s="10" t="s">
        <v>147</v>
      </c>
      <c r="G2" s="10" t="s">
        <v>148</v>
      </c>
      <c r="H2" s="10" t="s">
        <v>146</v>
      </c>
      <c r="I2" s="10" t="s">
        <v>36</v>
      </c>
      <c r="J2" s="10" t="s">
        <v>118</v>
      </c>
      <c r="K2" s="10" t="s">
        <v>90</v>
      </c>
      <c r="L2" s="9" t="s">
        <v>201</v>
      </c>
      <c r="M2" s="10" t="s">
        <v>202</v>
      </c>
      <c r="N2" s="10" t="s">
        <v>203</v>
      </c>
      <c r="O2" s="10" t="s">
        <v>204</v>
      </c>
      <c r="P2" s="10" t="s">
        <v>205</v>
      </c>
      <c r="Q2" s="10" t="s">
        <v>206</v>
      </c>
      <c r="R2" s="10" t="s">
        <v>207</v>
      </c>
      <c r="S2" s="10" t="s">
        <v>140</v>
      </c>
      <c r="T2" s="10" t="s">
        <v>109</v>
      </c>
      <c r="U2" s="10" t="s">
        <v>159</v>
      </c>
      <c r="V2" s="10" t="s">
        <v>18</v>
      </c>
      <c r="W2" s="10" t="s">
        <v>19</v>
      </c>
      <c r="X2" s="10" t="s">
        <v>20</v>
      </c>
      <c r="Y2" s="10" t="s">
        <v>110</v>
      </c>
      <c r="Z2" s="10" t="s">
        <v>111</v>
      </c>
      <c r="AA2" s="10" t="s">
        <v>112</v>
      </c>
      <c r="AB2" s="10" t="s">
        <v>113</v>
      </c>
      <c r="AC2" s="11" t="s">
        <v>151</v>
      </c>
      <c r="AD2" s="10" t="s">
        <v>114</v>
      </c>
      <c r="AE2" s="10" t="s">
        <v>115</v>
      </c>
      <c r="AF2" s="10" t="s">
        <v>338</v>
      </c>
      <c r="AG2" s="10" t="s">
        <v>329</v>
      </c>
      <c r="AH2" s="10" t="s">
        <v>339</v>
      </c>
      <c r="AI2" s="10" t="s">
        <v>336</v>
      </c>
      <c r="AJ2" s="10" t="s">
        <v>171</v>
      </c>
      <c r="AK2" s="10" t="s">
        <v>172</v>
      </c>
      <c r="AL2" s="10" t="s">
        <v>136</v>
      </c>
      <c r="AM2" s="10" t="s">
        <v>138</v>
      </c>
      <c r="AN2" s="10" t="s">
        <v>137</v>
      </c>
      <c r="AO2" s="10" t="s">
        <v>20</v>
      </c>
      <c r="AP2" s="10" t="s">
        <v>173</v>
      </c>
      <c r="AQ2" s="10" t="s">
        <v>174</v>
      </c>
      <c r="AR2" s="11" t="s">
        <v>144</v>
      </c>
      <c r="AS2" s="10" t="s">
        <v>175</v>
      </c>
      <c r="AT2" s="10" t="s">
        <v>176</v>
      </c>
      <c r="AU2" s="10" t="s">
        <v>177</v>
      </c>
      <c r="AV2" s="10" t="s">
        <v>178</v>
      </c>
      <c r="AW2" s="10" t="s">
        <v>28</v>
      </c>
      <c r="AX2" s="10" t="s">
        <v>343</v>
      </c>
      <c r="AY2" s="11" t="s">
        <v>145</v>
      </c>
      <c r="AZ2" s="10" t="s">
        <v>179</v>
      </c>
      <c r="BA2" s="10" t="s">
        <v>180</v>
      </c>
      <c r="BB2" s="10" t="s">
        <v>194</v>
      </c>
      <c r="BC2" s="10" t="s">
        <v>116</v>
      </c>
      <c r="BD2" s="10" t="s">
        <v>161</v>
      </c>
      <c r="BE2" s="10" t="s">
        <v>160</v>
      </c>
      <c r="BF2" s="10" t="s">
        <v>181</v>
      </c>
      <c r="BG2" s="10" t="s">
        <v>117</v>
      </c>
      <c r="BH2" s="10" t="s">
        <v>162</v>
      </c>
      <c r="BI2" s="10" t="s">
        <v>182</v>
      </c>
      <c r="BJ2" s="10" t="s">
        <v>183</v>
      </c>
      <c r="BK2" s="10" t="s">
        <v>184</v>
      </c>
      <c r="BL2" s="10" t="s">
        <v>119</v>
      </c>
      <c r="BM2" s="10" t="s">
        <v>321</v>
      </c>
      <c r="BN2" s="10" t="s">
        <v>185</v>
      </c>
      <c r="BO2" s="10" t="s">
        <v>120</v>
      </c>
      <c r="BP2" s="9" t="s">
        <v>208</v>
      </c>
      <c r="BQ2" s="10" t="s">
        <v>209</v>
      </c>
      <c r="BR2" s="10" t="s">
        <v>210</v>
      </c>
      <c r="BS2" s="10" t="s">
        <v>211</v>
      </c>
      <c r="BT2" s="10" t="s">
        <v>212</v>
      </c>
      <c r="BU2" s="10" t="s">
        <v>213</v>
      </c>
      <c r="BV2" s="12">
        <v>0</v>
      </c>
      <c r="BW2" s="12">
        <v>0.05</v>
      </c>
      <c r="BX2" s="12">
        <v>0.1</v>
      </c>
      <c r="BY2" s="12">
        <v>0.2</v>
      </c>
      <c r="BZ2" s="12">
        <v>0.3</v>
      </c>
      <c r="CA2" s="10" t="s">
        <v>121</v>
      </c>
      <c r="CB2" s="10" t="s">
        <v>186</v>
      </c>
      <c r="CC2" s="12">
        <v>0</v>
      </c>
      <c r="CD2" s="12">
        <v>0.05</v>
      </c>
      <c r="CE2" s="12">
        <v>0.1</v>
      </c>
      <c r="CF2" s="12">
        <v>0.2</v>
      </c>
      <c r="CG2" s="12" t="s">
        <v>318</v>
      </c>
      <c r="CH2" s="10" t="s">
        <v>313</v>
      </c>
      <c r="CI2" s="10" t="s">
        <v>187</v>
      </c>
      <c r="CJ2" s="10" t="s">
        <v>163</v>
      </c>
      <c r="CK2" s="10" t="s">
        <v>164</v>
      </c>
      <c r="CL2" s="10" t="s">
        <v>165</v>
      </c>
      <c r="CM2" s="10" t="s">
        <v>195</v>
      </c>
      <c r="CN2" s="10" t="s">
        <v>126</v>
      </c>
      <c r="CO2" s="10" t="s">
        <v>38</v>
      </c>
      <c r="CP2" s="10" t="s">
        <v>122</v>
      </c>
      <c r="CQ2" s="10" t="s">
        <v>188</v>
      </c>
      <c r="CR2" s="10" t="s">
        <v>189</v>
      </c>
      <c r="CS2" s="10" t="s">
        <v>190</v>
      </c>
      <c r="CT2" s="10" t="s">
        <v>167</v>
      </c>
      <c r="CU2" s="10" t="s">
        <v>166</v>
      </c>
      <c r="CV2" s="10" t="s">
        <v>191</v>
      </c>
      <c r="CW2" s="10" t="s">
        <v>192</v>
      </c>
      <c r="CX2" s="10" t="s">
        <v>193</v>
      </c>
      <c r="CY2" s="10" t="s">
        <v>120</v>
      </c>
      <c r="CZ2" s="10" t="s">
        <v>123</v>
      </c>
      <c r="DA2" s="10" t="s">
        <v>124</v>
      </c>
      <c r="DB2" s="10" t="s">
        <v>170</v>
      </c>
      <c r="DC2" s="10" t="s">
        <v>168</v>
      </c>
      <c r="DD2" s="10" t="s">
        <v>125</v>
      </c>
      <c r="DE2" s="10" t="s">
        <v>169</v>
      </c>
      <c r="DF2" s="10" t="s">
        <v>38</v>
      </c>
      <c r="DG2" s="10" t="s">
        <v>122</v>
      </c>
      <c r="DH2" s="10" t="s">
        <v>319</v>
      </c>
      <c r="DI2" s="10" t="s">
        <v>320</v>
      </c>
    </row>
  </sheetData>
  <phoneticPr fontId="2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45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電子メール-新規</vt:lpstr>
      <vt:lpstr>電子メール-変更</vt:lpstr>
      <vt:lpstr>電子メール-定期</vt:lpstr>
      <vt:lpstr>Sheet2</vt:lpstr>
      <vt:lpstr>データ集計用（新規）</vt:lpstr>
      <vt:lpstr>データ集計用 (変更)</vt:lpstr>
      <vt:lpstr>データ集計用 (定期)</vt:lpstr>
      <vt:lpstr>管理シート</vt:lpstr>
      <vt:lpstr>'データ集計用 (定期)'!Print_Area</vt:lpstr>
      <vt:lpstr>'データ集計用 (変更)'!Print_Area</vt:lpstr>
      <vt:lpstr>'データ集計用（新規）'!Print_Area</vt:lpstr>
      <vt:lpstr>'電子メール-新規'!Print_Area</vt:lpstr>
      <vt:lpstr>'電子メール-定期'!Print_Area</vt:lpstr>
      <vt:lpstr>'電子メール-変更'!Print_Area</vt:lpstr>
      <vt:lpstr>'データ集計用 (定期)'!Print_Titles</vt:lpstr>
      <vt:lpstr>'データ集計用 (変更)'!Print_Titles</vt:lpstr>
      <vt:lpstr>'データ集計用（新規）'!Print_Titles</vt:lpstr>
    </vt:vector>
  </TitlesOfParts>
  <Company>名古屋市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名古屋市</dc:creator>
  <cp:lastModifiedBy>Administrator</cp:lastModifiedBy>
  <cp:revision>2</cp:revision>
  <cp:lastPrinted>2024-03-07T02:28:02Z</cp:lastPrinted>
  <dcterms:created xsi:type="dcterms:W3CDTF">2022-04-12T05:45:00Z</dcterms:created>
  <dcterms:modified xsi:type="dcterms:W3CDTF">2024-03-29T01:06:45Z</dcterms:modified>
</cp:coreProperties>
</file>